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звітпро виконання фін плану за 6міс 2026р\"/>
    </mc:Choice>
  </mc:AlternateContent>
  <bookViews>
    <workbookView xWindow="0" yWindow="0" windowWidth="21720" windowHeight="11235"/>
  </bookViews>
  <sheets>
    <sheet name="звіт про вик фін плануза 6м2026" sheetId="1" r:id="rId1"/>
  </sheets>
  <definedNames>
    <definedName name="_xlnm.Print_Area" localSheetId="0">'звіт про вик фін плануза 6м2026'!$A$1:$N$160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1" i="1" l="1"/>
  <c r="J140" i="1"/>
  <c r="J139" i="1"/>
  <c r="J138" i="1"/>
  <c r="J137" i="1"/>
  <c r="B137" i="1"/>
  <c r="J136" i="1"/>
  <c r="J135" i="1"/>
  <c r="I134" i="1"/>
  <c r="I133" i="1"/>
  <c r="I132" i="1"/>
  <c r="I131" i="1"/>
  <c r="I130" i="1"/>
  <c r="I129" i="1"/>
  <c r="I128" i="1"/>
  <c r="I127" i="1"/>
  <c r="I126" i="1"/>
  <c r="I125" i="1"/>
  <c r="J124" i="1"/>
  <c r="I124" i="1"/>
  <c r="J123" i="1"/>
  <c r="I123" i="1"/>
  <c r="J122" i="1"/>
  <c r="L122" i="1" s="1"/>
  <c r="I122" i="1"/>
  <c r="J121" i="1"/>
  <c r="L121" i="1" s="1"/>
  <c r="I121" i="1"/>
  <c r="M120" i="1"/>
  <c r="J120" i="1"/>
  <c r="I120" i="1"/>
  <c r="K119" i="1"/>
  <c r="J119" i="1"/>
  <c r="L119" i="1" s="1"/>
  <c r="I119" i="1"/>
  <c r="M118" i="1"/>
  <c r="J118" i="1"/>
  <c r="I118" i="1"/>
  <c r="J117" i="1"/>
  <c r="M117" i="1" s="1"/>
  <c r="I117" i="1"/>
  <c r="L116" i="1"/>
  <c r="J116" i="1"/>
  <c r="M116" i="1" s="1"/>
  <c r="I116" i="1"/>
  <c r="J115" i="1"/>
  <c r="M115" i="1" s="1"/>
  <c r="I115" i="1"/>
  <c r="L114" i="1"/>
  <c r="J114" i="1"/>
  <c r="M114" i="1" s="1"/>
  <c r="I114" i="1"/>
  <c r="J113" i="1"/>
  <c r="I113" i="1"/>
  <c r="J112" i="1"/>
  <c r="M112" i="1" s="1"/>
  <c r="I112" i="1"/>
  <c r="L111" i="1"/>
  <c r="J111" i="1"/>
  <c r="M111" i="1" s="1"/>
  <c r="I111" i="1"/>
  <c r="J110" i="1"/>
  <c r="M110" i="1" s="1"/>
  <c r="I110" i="1"/>
  <c r="L109" i="1"/>
  <c r="J109" i="1"/>
  <c r="M109" i="1" s="1"/>
  <c r="I109" i="1"/>
  <c r="J108" i="1"/>
  <c r="M108" i="1" s="1"/>
  <c r="I108" i="1"/>
  <c r="L107" i="1"/>
  <c r="J107" i="1"/>
  <c r="M107" i="1" s="1"/>
  <c r="I107" i="1"/>
  <c r="K106" i="1"/>
  <c r="J106" i="1"/>
  <c r="L106" i="1" s="1"/>
  <c r="I106" i="1"/>
  <c r="K105" i="1"/>
  <c r="J105" i="1"/>
  <c r="M105" i="1" s="1"/>
  <c r="I105" i="1"/>
  <c r="L104" i="1"/>
  <c r="J104" i="1"/>
  <c r="M104" i="1" s="1"/>
  <c r="I104" i="1"/>
  <c r="I103" i="1"/>
  <c r="M102" i="1"/>
  <c r="J102" i="1"/>
  <c r="L102" i="1" s="1"/>
  <c r="I102" i="1"/>
  <c r="J101" i="1"/>
  <c r="L101" i="1" s="1"/>
  <c r="I101" i="1"/>
  <c r="J100" i="1"/>
  <c r="L100" i="1" s="1"/>
  <c r="I100" i="1"/>
  <c r="J99" i="1"/>
  <c r="L99" i="1" s="1"/>
  <c r="I99" i="1"/>
  <c r="M98" i="1"/>
  <c r="J98" i="1"/>
  <c r="L98" i="1" s="1"/>
  <c r="I98" i="1"/>
  <c r="J97" i="1"/>
  <c r="L97" i="1" s="1"/>
  <c r="I97" i="1"/>
  <c r="J96" i="1"/>
  <c r="I96" i="1"/>
  <c r="J95" i="1"/>
  <c r="L95" i="1" s="1"/>
  <c r="I95" i="1"/>
  <c r="J94" i="1"/>
  <c r="L94" i="1" s="1"/>
  <c r="I94" i="1"/>
  <c r="M93" i="1"/>
  <c r="J93" i="1"/>
  <c r="L93" i="1" s="1"/>
  <c r="I93" i="1"/>
  <c r="J92" i="1"/>
  <c r="L92" i="1" s="1"/>
  <c r="I92" i="1"/>
  <c r="J91" i="1"/>
  <c r="L91" i="1" s="1"/>
  <c r="I91" i="1"/>
  <c r="J90" i="1"/>
  <c r="L90" i="1" s="1"/>
  <c r="I90" i="1"/>
  <c r="M89" i="1"/>
  <c r="J89" i="1"/>
  <c r="L89" i="1" s="1"/>
  <c r="I89" i="1"/>
  <c r="J88" i="1"/>
  <c r="L88" i="1" s="1"/>
  <c r="I88" i="1"/>
  <c r="J87" i="1"/>
  <c r="L87" i="1" s="1"/>
  <c r="I87" i="1"/>
  <c r="K86" i="1"/>
  <c r="L86" i="1" s="1"/>
  <c r="J86" i="1"/>
  <c r="J85" i="1"/>
  <c r="M85" i="1" s="1"/>
  <c r="I85" i="1"/>
  <c r="L84" i="1"/>
  <c r="J84" i="1"/>
  <c r="M84" i="1" s="1"/>
  <c r="I84" i="1"/>
  <c r="J83" i="1"/>
  <c r="M83" i="1" s="1"/>
  <c r="I83" i="1"/>
  <c r="I82" i="1"/>
  <c r="I81" i="1"/>
  <c r="L80" i="1"/>
  <c r="J80" i="1"/>
  <c r="M80" i="1" s="1"/>
  <c r="I80" i="1"/>
  <c r="J79" i="1"/>
  <c r="M79" i="1" s="1"/>
  <c r="I79" i="1"/>
  <c r="L78" i="1"/>
  <c r="J78" i="1"/>
  <c r="M78" i="1" s="1"/>
  <c r="I78" i="1"/>
  <c r="J77" i="1"/>
  <c r="M77" i="1" s="1"/>
  <c r="I77" i="1"/>
  <c r="K76" i="1"/>
  <c r="I76" i="1" s="1"/>
  <c r="J76" i="1"/>
  <c r="J75" i="1"/>
  <c r="I75" i="1"/>
  <c r="J74" i="1"/>
  <c r="I74" i="1"/>
  <c r="J73" i="1"/>
  <c r="I73" i="1"/>
  <c r="J72" i="1"/>
  <c r="L72" i="1" s="1"/>
  <c r="I72" i="1"/>
  <c r="J71" i="1"/>
  <c r="L71" i="1" s="1"/>
  <c r="I71" i="1"/>
  <c r="M70" i="1"/>
  <c r="J70" i="1"/>
  <c r="L70" i="1" s="1"/>
  <c r="I70" i="1"/>
  <c r="K69" i="1"/>
  <c r="J69" i="1"/>
  <c r="I69" i="1"/>
  <c r="L68" i="1"/>
  <c r="J68" i="1"/>
  <c r="M68" i="1" s="1"/>
  <c r="I68" i="1"/>
  <c r="J67" i="1"/>
  <c r="M67" i="1" s="1"/>
  <c r="I67" i="1"/>
  <c r="L66" i="1"/>
  <c r="J66" i="1"/>
  <c r="M66" i="1" s="1"/>
  <c r="I66" i="1"/>
  <c r="J65" i="1"/>
  <c r="M65" i="1" s="1"/>
  <c r="I65" i="1"/>
  <c r="L64" i="1"/>
  <c r="J64" i="1"/>
  <c r="M64" i="1" s="1"/>
  <c r="I64" i="1"/>
  <c r="J63" i="1"/>
  <c r="I63" i="1"/>
  <c r="K62" i="1"/>
  <c r="J62" i="1"/>
  <c r="L62" i="1" s="1"/>
  <c r="I62" i="1"/>
  <c r="M61" i="1"/>
  <c r="J61" i="1"/>
  <c r="L61" i="1" s="1"/>
  <c r="I61" i="1"/>
  <c r="J60" i="1"/>
  <c r="L60" i="1" s="1"/>
  <c r="I60" i="1"/>
  <c r="J59" i="1"/>
  <c r="L59" i="1" s="1"/>
  <c r="I59" i="1"/>
  <c r="J58" i="1"/>
  <c r="L58" i="1" s="1"/>
  <c r="I58" i="1"/>
  <c r="M57" i="1"/>
  <c r="J57" i="1"/>
  <c r="L57" i="1" s="1"/>
  <c r="I57" i="1"/>
  <c r="K56" i="1"/>
  <c r="J56" i="1"/>
  <c r="I56" i="1"/>
  <c r="L55" i="1"/>
  <c r="J55" i="1"/>
  <c r="M55" i="1" s="1"/>
  <c r="I55" i="1"/>
  <c r="J54" i="1"/>
  <c r="M54" i="1" s="1"/>
  <c r="I54" i="1"/>
  <c r="J53" i="1"/>
  <c r="I53" i="1"/>
  <c r="M51" i="1"/>
  <c r="L51" i="1"/>
  <c r="I51" i="1"/>
  <c r="J50" i="1"/>
  <c r="L50" i="1" s="1"/>
  <c r="I50" i="1"/>
  <c r="M49" i="1"/>
  <c r="L49" i="1"/>
  <c r="I49" i="1"/>
  <c r="I48" i="1"/>
  <c r="K47" i="1"/>
  <c r="L47" i="1" s="1"/>
  <c r="J47" i="1"/>
  <c r="J46" i="1"/>
  <c r="M46" i="1" s="1"/>
  <c r="I46" i="1"/>
  <c r="C46" i="1"/>
  <c r="J44" i="1"/>
  <c r="J43" i="1"/>
  <c r="J42" i="1"/>
  <c r="L42" i="1" s="1"/>
  <c r="J41" i="1"/>
  <c r="J40" i="1"/>
  <c r="L39" i="1"/>
  <c r="J39" i="1"/>
  <c r="M39" i="1" s="1"/>
  <c r="K38" i="1"/>
  <c r="I38" i="1" s="1"/>
  <c r="J38" i="1"/>
  <c r="I47" i="1" l="1"/>
  <c r="I86" i="1"/>
  <c r="L46" i="1"/>
  <c r="M50" i="1"/>
  <c r="L54" i="1"/>
  <c r="L56" i="1"/>
  <c r="M59" i="1"/>
  <c r="L65" i="1"/>
  <c r="L67" i="1"/>
  <c r="M72" i="1"/>
  <c r="L76" i="1"/>
  <c r="L77" i="1"/>
  <c r="L79" i="1"/>
  <c r="L83" i="1"/>
  <c r="L85" i="1"/>
  <c r="M87" i="1"/>
  <c r="M91" i="1"/>
  <c r="M95" i="1"/>
  <c r="M100" i="1"/>
  <c r="L108" i="1"/>
  <c r="L110" i="1"/>
  <c r="L112" i="1"/>
  <c r="L115" i="1"/>
  <c r="L117" i="1"/>
  <c r="M119" i="1"/>
  <c r="M122" i="1"/>
  <c r="L38" i="1"/>
  <c r="K37" i="1"/>
  <c r="L69" i="1"/>
  <c r="K139" i="1"/>
  <c r="M38" i="1"/>
  <c r="M42" i="1"/>
  <c r="M47" i="1"/>
  <c r="M56" i="1"/>
  <c r="M58" i="1"/>
  <c r="M60" i="1"/>
  <c r="M62" i="1"/>
  <c r="M69" i="1"/>
  <c r="M71" i="1"/>
  <c r="M76" i="1"/>
  <c r="M86" i="1"/>
  <c r="M88" i="1"/>
  <c r="M90" i="1"/>
  <c r="M92" i="1"/>
  <c r="M94" i="1"/>
  <c r="M97" i="1"/>
  <c r="M99" i="1"/>
  <c r="M101" i="1"/>
  <c r="K138" i="1"/>
  <c r="K135" i="1"/>
  <c r="L105" i="1"/>
  <c r="M106" i="1"/>
  <c r="M121" i="1"/>
  <c r="K136" i="1"/>
  <c r="L136" i="1" l="1"/>
  <c r="I136" i="1"/>
  <c r="M136" i="1"/>
  <c r="M135" i="1"/>
  <c r="I135" i="1"/>
  <c r="L135" i="1"/>
  <c r="K140" i="1"/>
  <c r="L139" i="1"/>
  <c r="M139" i="1"/>
  <c r="I139" i="1"/>
  <c r="M37" i="1"/>
  <c r="K137" i="1"/>
  <c r="L37" i="1"/>
  <c r="I37" i="1"/>
  <c r="M138" i="1"/>
  <c r="I138" i="1"/>
  <c r="L138" i="1"/>
  <c r="L137" i="1" l="1"/>
  <c r="M137" i="1"/>
  <c r="I137" i="1"/>
  <c r="M140" i="1"/>
  <c r="I140" i="1"/>
  <c r="L140" i="1"/>
</calcChain>
</file>

<file path=xl/sharedStrings.xml><?xml version="1.0" encoding="utf-8"?>
<sst xmlns="http://schemas.openxmlformats.org/spreadsheetml/2006/main" count="195" uniqueCount="181">
  <si>
    <t>Додаток 1</t>
  </si>
  <si>
    <t>до Порядку складання, затвердження та контролю виконання фінансового плану</t>
  </si>
  <si>
    <t xml:space="preserve">Комунальне некомерційне підприємство "Рогатинський </t>
  </si>
  <si>
    <t xml:space="preserve"> центр первинної медико-санітарної допомоги "</t>
  </si>
  <si>
    <t>"ПОГОДЖЕНО"</t>
  </si>
  <si>
    <t>"ЗАТВЕРДЖЕНО"</t>
  </si>
  <si>
    <t>"____" _______________ 2026 р.</t>
  </si>
  <si>
    <t>"____" ___________ 2026 р.</t>
  </si>
  <si>
    <t>Проект</t>
  </si>
  <si>
    <t>Попередній</t>
  </si>
  <si>
    <t>Уточнений</t>
  </si>
  <si>
    <t>Зміни</t>
  </si>
  <si>
    <t>зробити позначку "Х"</t>
  </si>
  <si>
    <t>Коди</t>
  </si>
  <si>
    <t xml:space="preserve">Підприємство  </t>
  </si>
  <si>
    <t>Комунальне некомерційне підприємство "Рогатинський центр первинної медико-санітарної допомоги "</t>
  </si>
  <si>
    <t xml:space="preserve">за ЄДРПОУ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</si>
  <si>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</si>
  <si>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</si>
  <si>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</si>
  <si>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</si>
  <si>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</si>
  <si>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</si>
  <si>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6"/>
        <rFont val="Times New Roman"/>
        <family val="1"/>
        <charset val="204"/>
      </rPr>
      <t xml:space="preserve"> </t>
    </r>
  </si>
  <si>
    <t>Рогатинська міська рада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</si>
  <si>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</si>
  <si>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</si>
  <si>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</si>
  <si>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</si>
  <si>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</si>
  <si>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 (основний)</t>
  </si>
  <si>
    <t xml:space="preserve">за  КВЕД  </t>
  </si>
  <si>
    <t>86.21</t>
  </si>
  <si>
    <t>Одиниця виміру, тис. грн.</t>
  </si>
  <si>
    <t>тис.грн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</si>
  <si>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</si>
  <si>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</si>
  <si>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</si>
  <si>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</si>
  <si>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</si>
  <si>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</si>
  <si>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</si>
  <si>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</si>
  <si>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>(034-35) 2-22-90</t>
  </si>
  <si>
    <t>Керівник</t>
  </si>
  <si>
    <t>Віктор ДЕНИСЮК</t>
  </si>
  <si>
    <t xml:space="preserve"> </t>
  </si>
  <si>
    <t xml:space="preserve">  ЗВІТ ПРО ВИКОНАННЯ ФІНАНСОВОГО ПЛАНУ  ПІДПРИЄМСТВА за 6 міс 2026 рік</t>
  </si>
  <si>
    <t>Найменування показника</t>
  </si>
  <si>
    <t xml:space="preserve">Код рядка </t>
  </si>
  <si>
    <t>Фінансовий план 2025 рік(скорегований)  (усього)</t>
  </si>
  <si>
    <t>Фінансовий план на 2026 рік  (усього)</t>
  </si>
  <si>
    <t>Фінансовий план поточного року 2026 р.(зі змінами 01.2026р)</t>
  </si>
  <si>
    <t>Фінансовий план поточного року 2026 р.(зі змінами 01.05.2026 р)</t>
  </si>
  <si>
    <t>Фінансовий план поточного року 2026 р.(зі змінами з 01,07,2026)</t>
  </si>
  <si>
    <t>Факт з наростаючим підсумком з початку року</t>
  </si>
  <si>
    <r>
      <t>Звітний період (квартал,</t>
    </r>
    <r>
      <rPr>
        <sz val="18"/>
        <color theme="1"/>
        <rFont val="Times New Roman"/>
        <family val="1"/>
        <charset val="204"/>
      </rPr>
      <t>1</t>
    </r>
    <r>
      <rPr>
        <b/>
        <sz val="18"/>
        <color theme="1"/>
        <rFont val="Times New Roman"/>
        <family val="1"/>
        <charset val="204"/>
      </rPr>
      <t>півріччя,</t>
    </r>
    <r>
      <rPr>
        <sz val="16"/>
        <color theme="1"/>
        <rFont val="Times New Roman"/>
        <family val="1"/>
        <charset val="204"/>
      </rPr>
      <t>Рік</t>
    </r>
  </si>
  <si>
    <t>минулий рік 2025р</t>
  </si>
  <si>
    <t>поточний рік 2026р</t>
  </si>
  <si>
    <t>план</t>
  </si>
  <si>
    <t>факт</t>
  </si>
  <si>
    <t>відхилення, +/-</t>
  </si>
  <si>
    <t>Виконання               (%)</t>
  </si>
  <si>
    <t>12</t>
  </si>
  <si>
    <t>I. Фінансові результати</t>
  </si>
  <si>
    <t>Доходи і витрати від операційної діяльності (деталізація)</t>
  </si>
  <si>
    <t>Всього надходження (доходи)</t>
  </si>
  <si>
    <t>Надходження  (доходи)  відповідно  до  укладених  договорів  з Національною службою здоров'я України</t>
  </si>
  <si>
    <t xml:space="preserve">Первинна медична допомога:     </t>
  </si>
  <si>
    <t xml:space="preserve">   втч Супровід та лікування хворих на туберкульоз на первинному рівні медичної допомоги   </t>
  </si>
  <si>
    <t>Мобільна паліативна медична допомога дорослим і дітям</t>
  </si>
  <si>
    <t>Медична програма "Скринінг здоров'я для осіб віком від 40 років"</t>
  </si>
  <si>
    <t>Забеспечення кодрового  потенціалу СОЗ шляхом надання мед допомоги  із залученням лікарів інтернів</t>
  </si>
  <si>
    <t>Розширені послуги з первинної мед допомоги окремим категоріям осіб,які захищали незалежність,сувернітет та територіальну цілісність України</t>
  </si>
  <si>
    <t>Доходи попередніх періодів</t>
  </si>
  <si>
    <t>Надходження (доходи) за рахунок коштів місцевих бюджетів за цільовими програмами:</t>
  </si>
  <si>
    <t xml:space="preserve">Надходження(Дохід з місцевого бюджету за цільовими програмами )                                                          ( Інший операційний дохід:   фінансова підтримка місцевого бюджету за цільовою програмою "Про затвердження Програми розвитку медичної допомоги на території Рогатинської міської територіальної громади" </t>
  </si>
  <si>
    <t>Капітальний ремонт окремих приміщень</t>
  </si>
  <si>
    <t>Інші доходи від операційної діяльності, в т.ч.:</t>
  </si>
  <si>
    <t>дохід від операційної оренди активів</t>
  </si>
  <si>
    <t>дохід від здачі втор. серовини</t>
  </si>
  <si>
    <t>Видатки за рахунок надходжень відповідно до укладених договорів з Національною службою здоров'я України, в тому числі</t>
  </si>
  <si>
    <t>поточні видатки</t>
  </si>
  <si>
    <t>Заробітна плата</t>
  </si>
  <si>
    <t>Нарахування на оплату праці</t>
  </si>
  <si>
    <t>Предмети, матеріали, обладнання та інвентар (150-155)</t>
  </si>
  <si>
    <t xml:space="preserve">    паливо-мастильні матеріали,  в т.ч.:</t>
  </si>
  <si>
    <t xml:space="preserve">    господарські товари.запчастини</t>
  </si>
  <si>
    <t xml:space="preserve">    канцелярські товари, офісне приладдя</t>
  </si>
  <si>
    <t xml:space="preserve">  друкована продукція (друк бланків)</t>
  </si>
  <si>
    <t xml:space="preserve">    витрати, що здійснюються для підтримання об’єкта в робочому стані (проведення пот. ремонту).  </t>
  </si>
  <si>
    <t>Медикаменти та перев'язувальні матеріали</t>
  </si>
  <si>
    <t xml:space="preserve">    лабораторна діагностика</t>
  </si>
  <si>
    <t xml:space="preserve">    медикаменти, та перевязувальні матеріали        </t>
  </si>
  <si>
    <t xml:space="preserve">    хімреактиви</t>
  </si>
  <si>
    <t xml:space="preserve">    вироби медичного призначення</t>
  </si>
  <si>
    <t xml:space="preserve">    дезинфекційні засоби</t>
  </si>
  <si>
    <t xml:space="preserve">    засоби індивідуального захисту  </t>
  </si>
  <si>
    <t>Витрати на комунальні послуги та енергоносії, в т.ч.:</t>
  </si>
  <si>
    <t xml:space="preserve">    витрати на електроенергію</t>
  </si>
  <si>
    <t xml:space="preserve">    витрати на природній газ  +розподіл</t>
  </si>
  <si>
    <t xml:space="preserve">    витрати на водопостачання та водовідведення, абонплата</t>
  </si>
  <si>
    <t xml:space="preserve">    витрати на вивіз сміття</t>
  </si>
  <si>
    <t>Соціальне забезпечення</t>
  </si>
  <si>
    <t>Інші витрати</t>
  </si>
  <si>
    <t xml:space="preserve">     витрати на заправку катріджів</t>
  </si>
  <si>
    <t xml:space="preserve">     витрати на підписку преси</t>
  </si>
  <si>
    <t xml:space="preserve">     витрати на супровід програмного забезпечення(+аскеп)</t>
  </si>
  <si>
    <t xml:space="preserve">     лабораторна діагностика</t>
  </si>
  <si>
    <t>витрати на обслуговування автотранспортних        засобів</t>
  </si>
  <si>
    <t>запасні частини для автомобілів</t>
  </si>
  <si>
    <t>195а</t>
  </si>
  <si>
    <t xml:space="preserve">     витрати на службові відрядження,</t>
  </si>
  <si>
    <t xml:space="preserve">    витрати на охорону праці та навчання працівників</t>
  </si>
  <si>
    <t>Амортизація</t>
  </si>
  <si>
    <t>Інші операційні витрати (розшифрувати*)</t>
  </si>
  <si>
    <t xml:space="preserve">    витрати на звязок, їнтернет </t>
  </si>
  <si>
    <t xml:space="preserve">    витрати на оплату послуг по охороні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</si>
  <si>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</si>
  <si>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</si>
  <si>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витрати на ремонт  автомобілів </t>
  </si>
  <si>
    <t xml:space="preserve">    витрати на технічне обслуговування автомобілів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</si>
  <si>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</si>
  <si>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</si>
  <si>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інше техічне обслуговування(повірка газо та електролічильників; очистка домоходів, )</t>
  </si>
  <si>
    <t>проектно-кошторисна документація</t>
  </si>
  <si>
    <t>219а</t>
  </si>
  <si>
    <t xml:space="preserve">    витрати на облаштування будівель та споруд, щодо доступності осіб з інвалідністю та інших маломобільних груп населення</t>
  </si>
  <si>
    <t xml:space="preserve">    вирати на утилізацію медичних відхoдів</t>
  </si>
  <si>
    <t xml:space="preserve">  судові збори,нова пошта</t>
  </si>
  <si>
    <t xml:space="preserve">     витрати на податки </t>
  </si>
  <si>
    <t xml:space="preserve">    послуги сурдоперекладача</t>
  </si>
  <si>
    <t xml:space="preserve">    витрати на банківське обслуговування</t>
  </si>
  <si>
    <t xml:space="preserve">   оплата інших послуг (крім комунальних)</t>
  </si>
  <si>
    <t>Витрати на комунальні послуги та енергоносії, в т.ч.:(</t>
  </si>
  <si>
    <t xml:space="preserve">    витрати на електроенергію (електроенергія)</t>
  </si>
  <si>
    <t xml:space="preserve">    витрати на природній газ  </t>
  </si>
  <si>
    <t xml:space="preserve">    витрати на розподіл природного газу</t>
  </si>
  <si>
    <t xml:space="preserve">    витрати на водопостачання та водовідведення  + абонплата</t>
  </si>
  <si>
    <t xml:space="preserve">     закупівля палива(дpoва)</t>
  </si>
  <si>
    <t xml:space="preserve">     Придбання знеболюючих лікарських засобів для амбулаторного лікування важкохворих  жителів громади </t>
  </si>
  <si>
    <t xml:space="preserve">    Закупівля продуктів лікувального харчування для лікування дорослих, хворих на фенілкетонурію</t>
  </si>
  <si>
    <t>Відшкодування вартості деяких лікарських засобів та виробів медичного призначеннядля Захисників та Захисниць України при їх амбулаторному лікуванні</t>
  </si>
  <si>
    <t>Закупівля туберкуліну для проведення проби Манту</t>
  </si>
  <si>
    <t>Закупівля виробів мед призначення для хворих з орфанними захворюваннями</t>
  </si>
  <si>
    <t>311а</t>
  </si>
  <si>
    <t>Капітальні інвестиції,    усього,у тому числі</t>
  </si>
  <si>
    <t>придбання (виготовлення) основних засобів</t>
  </si>
  <si>
    <t>придбання (виготовлення) інших необоротних матеріальних активів</t>
  </si>
  <si>
    <t>капітальний ремонт</t>
  </si>
  <si>
    <t>інше (розшифрувати)</t>
  </si>
  <si>
    <t>ІV. Фінансова діяльність</t>
  </si>
  <si>
    <t>Доходи від фінансової діяльності за зобовязанняи,у т.ч.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</si>
  <si>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</si>
  <si>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</si>
  <si>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</si>
  <si>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</si>
  <si>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</si>
  <si>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</si>
  <si>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 xml:space="preserve">Усього: дохід з місцевого бюджету за цільовими програмами                                         </t>
  </si>
  <si>
    <t>Усього:  дохід відповідно до укладених договорів з Національною Службою здоров'я</t>
  </si>
  <si>
    <t>Усього дохід  (р.100)  (Кошти НСЗУ+ дохід місцевого бюджету+доходи попередніх періодів +інші доходи опер. періодів)</t>
  </si>
  <si>
    <t>Усього витрат  ( кошти місцевого бюджету)</t>
  </si>
  <si>
    <t>Усього витрат  (Кошти НСЗУ)</t>
  </si>
  <si>
    <t>Усього витрат  (Кошти НСЗУ+ дохід місцевого бюджету+доходи попередніх періодів+інші доходи опер. періодів)</t>
  </si>
  <si>
    <t>IV. Додаткова інформація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</si>
  <si>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</si>
  <si>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</si>
  <si>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</si>
  <si>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</si>
  <si>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</si>
  <si>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</si>
  <si>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t>Директор  __________________</t>
  </si>
  <si>
    <t xml:space="preserve">                                (посада)</t>
  </si>
  <si>
    <t xml:space="preserve">               (підпис)</t>
  </si>
  <si>
    <t xml:space="preserve">         (ініціали, прізвище)    </t>
  </si>
  <si>
    <t>Наталія ТОРГАН</t>
  </si>
  <si>
    <t>Економіст_______________________</t>
  </si>
  <si>
    <t xml:space="preserve">                         (посада)</t>
  </si>
  <si>
    <t xml:space="preserve">вул.Галицька 119-А  м.Рогатин Івано-Франківський р-н, Івано-Франківська обл, 77001 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</si>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</sst>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\ _₴"/>
    <numFmt numFmtId="165" formatCode="0.000"/>
    <numFmt numFmtId="166" formatCode="_(* #,##0.0_);_(* \(#,##0.0\);_(* &quot;-&quot;_);_(@_)"/>
    <numFmt numFmtId="167" formatCode="_(* #,##0_);_(* \(#,##0\);_(* &quot;-&quot;_);_(@_)"/>
    <numFmt numFmtId="168" formatCode="#,##0.0"/>
  </numFmts>
  <fonts count="47" x14ac:knownFonts="1"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5"/>
      <name val="Arial Narrow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name val="Arial Narrow"/>
      <family val="2"/>
      <charset val="204"/>
    </font>
    <font>
      <sz val="16"/>
      <color theme="1"/>
      <name val="Arial Narrow"/>
      <family val="2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4" tint="-0.249977111117893"/>
      <name val="Times New Roman"/>
      <family val="1"/>
      <charset val="204"/>
    </font>
    <font>
      <sz val="14"/>
      <color theme="5" tint="-0.249977111117893"/>
      <name val="Times New Roman"/>
      <family val="1"/>
      <charset val="204"/>
    </font>
    <font>
      <sz val="16"/>
      <color rgb="FF7030A0"/>
      <name val="Times New Roman"/>
      <family val="1"/>
      <charset val="204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theme="4" tint="-0.499984740745262"/>
      <name val="Arial"/>
      <family val="2"/>
      <charset val="204"/>
    </font>
    <font>
      <b/>
      <i/>
      <sz val="16"/>
      <color theme="1"/>
      <name val="Arial"/>
      <family val="2"/>
      <charset val="204"/>
    </font>
    <font>
      <i/>
      <sz val="16"/>
      <color theme="1"/>
      <name val="Arial"/>
      <family val="2"/>
      <charset val="204"/>
    </font>
    <font>
      <i/>
      <sz val="16"/>
      <name val="Arial"/>
      <family val="2"/>
      <charset val="204"/>
    </font>
    <font>
      <sz val="16"/>
      <color theme="1"/>
      <name val="Arial"/>
      <family val="2"/>
      <charset val="204"/>
    </font>
    <font>
      <sz val="16"/>
      <name val="Arial"/>
      <family val="2"/>
      <charset val="204"/>
    </font>
    <font>
      <sz val="16"/>
      <color rgb="FFFF0000"/>
      <name val="Arial"/>
      <family val="2"/>
      <charset val="204"/>
    </font>
    <font>
      <sz val="16"/>
      <color theme="4" tint="-0.499984740745262"/>
      <name val="Arial"/>
      <family val="2"/>
      <charset val="204"/>
    </font>
    <font>
      <b/>
      <i/>
      <sz val="16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6"/>
      <color theme="4" tint="-0.249977111117893"/>
      <name val="Arial"/>
      <family val="2"/>
      <charset val="204"/>
    </font>
    <font>
      <b/>
      <i/>
      <sz val="14"/>
      <color theme="1"/>
      <name val="Arial"/>
      <family val="2"/>
      <charset val="204"/>
    </font>
    <font>
      <i/>
      <sz val="16"/>
      <color theme="5" tint="-0.249977111117893"/>
      <name val="Arial"/>
      <family val="2"/>
      <charset val="204"/>
    </font>
    <font>
      <i/>
      <sz val="14"/>
      <color theme="1"/>
      <name val="Arial"/>
      <family val="2"/>
      <charset val="204"/>
    </font>
    <font>
      <u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9" fillId="0" borderId="0" xfId="0" applyFont="1" applyFill="1"/>
    <xf numFmtId="1" fontId="9" fillId="0" borderId="0" xfId="0" applyNumberFormat="1" applyFont="1" applyFill="1"/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2" fontId="12" fillId="0" borderId="0" xfId="0" applyNumberFormat="1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2" fontId="11" fillId="0" borderId="9" xfId="0" applyNumberFormat="1" applyFont="1" applyFill="1" applyBorder="1" applyAlignment="1">
      <alignment horizontal="center" vertical="center" wrapText="1"/>
    </xf>
    <xf numFmtId="164" fontId="16" fillId="0" borderId="9" xfId="0" applyNumberFormat="1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vertical="center" wrapText="1" shrinkToFit="1"/>
    </xf>
    <xf numFmtId="1" fontId="16" fillId="0" borderId="10" xfId="0" applyNumberFormat="1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/>
    </xf>
    <xf numFmtId="1" fontId="17" fillId="0" borderId="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3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1" fillId="0" borderId="0" xfId="0" quotePrefix="1" applyFont="1" applyFill="1" applyAlignment="1">
      <alignment horizontal="center" vertical="center"/>
    </xf>
    <xf numFmtId="2" fontId="11" fillId="0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8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center" vertical="center"/>
    </xf>
    <xf numFmtId="168" fontId="11" fillId="0" borderId="0" xfId="0" applyNumberFormat="1" applyFont="1" applyFill="1" applyAlignment="1">
      <alignment horizontal="center" vertical="center" wrapText="1"/>
    </xf>
    <xf numFmtId="2" fontId="11" fillId="0" borderId="0" xfId="0" applyNumberFormat="1" applyFont="1" applyFill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>
      <alignment horizontal="center" vertical="center" wrapText="1"/>
    </xf>
    <xf numFmtId="2" fontId="11" fillId="0" borderId="6" xfId="0" applyNumberFormat="1" applyFont="1" applyFill="1" applyBorder="1" applyAlignment="1">
      <alignment horizontal="center"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 wrapText="1"/>
    </xf>
    <xf numFmtId="167" fontId="11" fillId="0" borderId="0" xfId="0" applyNumberFormat="1" applyFont="1" applyFill="1" applyAlignment="1">
      <alignment horizontal="center" vertical="center" wrapText="1"/>
    </xf>
    <xf numFmtId="168" fontId="3" fillId="0" borderId="0" xfId="0" applyNumberFormat="1" applyFont="1" applyFill="1" applyAlignment="1">
      <alignment horizontal="right" vertical="center" wrapText="1"/>
    </xf>
    <xf numFmtId="168" fontId="3" fillId="0" borderId="0" xfId="0" applyNumberFormat="1" applyFont="1" applyFill="1" applyAlignment="1">
      <alignment horizontal="center" vertical="center" wrapText="1"/>
    </xf>
    <xf numFmtId="168" fontId="11" fillId="0" borderId="0" xfId="0" applyNumberFormat="1" applyFont="1" applyFill="1" applyAlignment="1">
      <alignment horizontal="right" vertical="center" wrapText="1"/>
    </xf>
    <xf numFmtId="0" fontId="28" fillId="0" borderId="4" xfId="0" quotePrefix="1" applyFont="1" applyFill="1" applyBorder="1" applyAlignment="1">
      <alignment horizontal="center" vertical="center"/>
    </xf>
    <xf numFmtId="2" fontId="28" fillId="0" borderId="4" xfId="0" applyNumberFormat="1" applyFont="1" applyFill="1" applyBorder="1" applyAlignment="1">
      <alignment horizontal="center" vertical="center" wrapText="1"/>
    </xf>
    <xf numFmtId="2" fontId="29" fillId="0" borderId="4" xfId="0" applyNumberFormat="1" applyFont="1" applyFill="1" applyBorder="1" applyAlignment="1">
      <alignment horizontal="center" vertical="center" wrapText="1"/>
    </xf>
    <xf numFmtId="2" fontId="30" fillId="0" borderId="4" xfId="0" applyNumberFormat="1" applyFont="1" applyFill="1" applyBorder="1"/>
    <xf numFmtId="1" fontId="30" fillId="0" borderId="4" xfId="0" applyNumberFormat="1" applyFont="1" applyFill="1" applyBorder="1"/>
    <xf numFmtId="0" fontId="31" fillId="0" borderId="4" xfId="0" quotePrefix="1" applyFont="1" applyFill="1" applyBorder="1" applyAlignment="1">
      <alignment horizontal="center" vertical="center"/>
    </xf>
    <xf numFmtId="2" fontId="32" fillId="0" borderId="4" xfId="0" applyNumberFormat="1" applyFont="1" applyFill="1" applyBorder="1" applyAlignment="1">
      <alignment horizontal="center" vertical="center" wrapText="1"/>
    </xf>
    <xf numFmtId="2" fontId="33" fillId="0" borderId="4" xfId="0" applyNumberFormat="1" applyFont="1" applyFill="1" applyBorder="1" applyAlignment="1">
      <alignment horizontal="center" vertical="center" wrapText="1"/>
    </xf>
    <xf numFmtId="0" fontId="32" fillId="0" borderId="4" xfId="0" quotePrefix="1" applyFont="1" applyFill="1" applyBorder="1" applyAlignment="1">
      <alignment horizontal="center" vertical="center"/>
    </xf>
    <xf numFmtId="2" fontId="34" fillId="0" borderId="4" xfId="0" applyNumberFormat="1" applyFont="1" applyFill="1" applyBorder="1" applyAlignment="1">
      <alignment horizontal="center" vertical="center" wrapText="1"/>
    </xf>
    <xf numFmtId="2" fontId="35" fillId="0" borderId="4" xfId="0" applyNumberFormat="1" applyFont="1" applyFill="1" applyBorder="1" applyAlignment="1">
      <alignment horizontal="center" vertical="center" wrapText="1"/>
    </xf>
    <xf numFmtId="2" fontId="30" fillId="0" borderId="4" xfId="0" applyNumberFormat="1" applyFont="1" applyFill="1" applyBorder="1" applyAlignment="1">
      <alignment vertical="center"/>
    </xf>
    <xf numFmtId="1" fontId="30" fillId="0" borderId="4" xfId="0" applyNumberFormat="1" applyFont="1" applyFill="1" applyBorder="1" applyAlignment="1">
      <alignment vertical="center"/>
    </xf>
    <xf numFmtId="0" fontId="34" fillId="0" borderId="4" xfId="0" quotePrefix="1" applyFont="1" applyFill="1" applyBorder="1" applyAlignment="1">
      <alignment horizontal="center" vertical="center"/>
    </xf>
    <xf numFmtId="165" fontId="28" fillId="0" borderId="4" xfId="0" applyNumberFormat="1" applyFont="1" applyFill="1" applyBorder="1" applyAlignment="1">
      <alignment horizontal="center" vertical="center" wrapText="1"/>
    </xf>
    <xf numFmtId="165" fontId="35" fillId="0" borderId="4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/>
    </xf>
    <xf numFmtId="2" fontId="34" fillId="0" borderId="4" xfId="0" applyNumberFormat="1" applyFont="1" applyFill="1" applyBorder="1" applyAlignment="1">
      <alignment horizontal="right" vertical="center" wrapText="1"/>
    </xf>
    <xf numFmtId="0" fontId="28" fillId="0" borderId="4" xfId="0" applyFont="1" applyFill="1" applyBorder="1" applyAlignment="1">
      <alignment vertical="center" wrapText="1"/>
    </xf>
    <xf numFmtId="2" fontId="35" fillId="0" borderId="0" xfId="0" applyNumberFormat="1" applyFont="1" applyFill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166" fontId="28" fillId="0" borderId="4" xfId="0" applyNumberFormat="1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4" fontId="35" fillId="0" borderId="4" xfId="0" applyNumberFormat="1" applyFont="1" applyFill="1" applyBorder="1" applyAlignment="1">
      <alignment horizontal="center" vertical="center" wrapText="1"/>
    </xf>
    <xf numFmtId="2" fontId="34" fillId="0" borderId="4" xfId="0" applyNumberFormat="1" applyFont="1" applyFill="1" applyBorder="1" applyAlignment="1">
      <alignment horizontal="center" vertical="center"/>
    </xf>
    <xf numFmtId="166" fontId="28" fillId="0" borderId="4" xfId="0" applyNumberFormat="1" applyFont="1" applyFill="1" applyBorder="1" applyAlignment="1">
      <alignment horizontal="center" vertical="center" wrapText="1"/>
    </xf>
    <xf numFmtId="4" fontId="34" fillId="0" borderId="4" xfId="0" applyNumberFormat="1" applyFont="1" applyFill="1" applyBorder="1" applyAlignment="1">
      <alignment horizontal="center" vertical="center"/>
    </xf>
    <xf numFmtId="2" fontId="32" fillId="0" borderId="4" xfId="0" applyNumberFormat="1" applyFont="1" applyFill="1" applyBorder="1" applyAlignment="1">
      <alignment horizontal="center" vertical="center"/>
    </xf>
    <xf numFmtId="0" fontId="28" fillId="0" borderId="4" xfId="0" quotePrefix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4" xfId="0" quotePrefix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vertical="top"/>
    </xf>
    <xf numFmtId="2" fontId="35" fillId="0" borderId="4" xfId="0" applyNumberFormat="1" applyFont="1" applyFill="1" applyBorder="1" applyAlignment="1">
      <alignment vertical="center"/>
    </xf>
    <xf numFmtId="0" fontId="28" fillId="0" borderId="4" xfId="0" applyFont="1" applyFill="1" applyBorder="1" applyAlignment="1">
      <alignment horizontal="center" vertical="center" wrapText="1"/>
    </xf>
    <xf numFmtId="2" fontId="28" fillId="0" borderId="4" xfId="0" applyNumberFormat="1" applyFont="1" applyFill="1" applyBorder="1" applyAlignment="1">
      <alignment vertical="center" wrapText="1"/>
    </xf>
    <xf numFmtId="2" fontId="37" fillId="0" borderId="4" xfId="0" applyNumberFormat="1" applyFont="1" applyFill="1" applyBorder="1"/>
    <xf numFmtId="1" fontId="37" fillId="0" borderId="4" xfId="0" applyNumberFormat="1" applyFont="1" applyFill="1" applyBorder="1"/>
    <xf numFmtId="0" fontId="29" fillId="0" borderId="4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 vertical="top" wrapText="1"/>
    </xf>
    <xf numFmtId="0" fontId="38" fillId="0" borderId="4" xfId="0" quotePrefix="1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left" vertical="center" wrapText="1"/>
    </xf>
    <xf numFmtId="0" fontId="33" fillId="0" borderId="4" xfId="0" quotePrefix="1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left" vertical="top" wrapText="1"/>
    </xf>
    <xf numFmtId="0" fontId="35" fillId="0" borderId="4" xfId="1" applyFont="1" applyFill="1" applyBorder="1" applyAlignment="1">
      <alignment vertical="center" wrapText="1"/>
    </xf>
    <xf numFmtId="0" fontId="29" fillId="0" borderId="4" xfId="0" quotePrefix="1" applyFont="1" applyFill="1" applyBorder="1" applyAlignment="1">
      <alignment horizontal="center" vertical="center"/>
    </xf>
    <xf numFmtId="0" fontId="28" fillId="0" borderId="4" xfId="1" applyFont="1" applyFill="1" applyBorder="1" applyAlignment="1">
      <alignment vertical="center" wrapText="1"/>
    </xf>
    <xf numFmtId="0" fontId="34" fillId="0" borderId="4" xfId="0" applyFont="1" applyFill="1" applyBorder="1" applyAlignment="1">
      <alignment horizontal="left" vertical="top" wrapText="1"/>
    </xf>
    <xf numFmtId="0" fontId="35" fillId="0" borderId="4" xfId="0" quotePrefix="1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center" vertical="center"/>
    </xf>
    <xf numFmtId="0" fontId="39" fillId="0" borderId="4" xfId="0" applyFont="1" applyBorder="1" applyAlignment="1">
      <alignment vertical="center" wrapText="1"/>
    </xf>
    <xf numFmtId="0" fontId="40" fillId="0" borderId="4" xfId="0" applyFont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 wrapText="1"/>
    </xf>
    <xf numFmtId="0" fontId="29" fillId="0" borderId="4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9" fontId="35" fillId="0" borderId="4" xfId="1" applyNumberFormat="1" applyFont="1" applyFill="1" applyBorder="1" applyAlignment="1">
      <alignment horizontal="left" vertical="top" wrapText="1"/>
    </xf>
    <xf numFmtId="0" fontId="35" fillId="3" borderId="4" xfId="1" applyFont="1" applyFill="1" applyBorder="1" applyAlignment="1">
      <alignment horizontal="left" vertical="top" wrapText="1"/>
    </xf>
    <xf numFmtId="0" fontId="41" fillId="0" borderId="4" xfId="0" applyFont="1" applyBorder="1" applyAlignment="1">
      <alignment horizontal="left" vertical="top" wrapText="1"/>
    </xf>
    <xf numFmtId="0" fontId="41" fillId="0" borderId="4" xfId="0" applyFont="1" applyBorder="1" applyAlignment="1">
      <alignment horizontal="left" vertical="center" wrapText="1"/>
    </xf>
    <xf numFmtId="0" fontId="34" fillId="0" borderId="8" xfId="1" applyFont="1" applyFill="1" applyBorder="1" applyAlignment="1">
      <alignment horizontal="left" vertical="center" wrapText="1"/>
    </xf>
    <xf numFmtId="0" fontId="41" fillId="0" borderId="8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41" fillId="0" borderId="9" xfId="0" applyFont="1" applyBorder="1" applyAlignment="1">
      <alignment horizontal="left" vertical="center"/>
    </xf>
    <xf numFmtId="0" fontId="41" fillId="0" borderId="9" xfId="0" applyFont="1" applyBorder="1" applyAlignment="1">
      <alignment horizontal="left" vertical="top" wrapText="1"/>
    </xf>
    <xf numFmtId="0" fontId="35" fillId="3" borderId="4" xfId="0" applyFont="1" applyFill="1" applyBorder="1" applyAlignment="1">
      <alignment horizontal="left" vertical="top" wrapText="1"/>
    </xf>
    <xf numFmtId="0" fontId="41" fillId="3" borderId="4" xfId="0" applyFont="1" applyFill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39" fillId="0" borderId="4" xfId="1" applyFont="1" applyFill="1" applyBorder="1" applyAlignment="1">
      <alignment vertical="center" wrapText="1"/>
    </xf>
    <xf numFmtId="0" fontId="42" fillId="0" borderId="4" xfId="0" applyFont="1" applyFill="1" applyBorder="1" applyAlignment="1">
      <alignment horizontal="center" vertical="center"/>
    </xf>
    <xf numFmtId="0" fontId="43" fillId="0" borderId="4" xfId="1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/>
    </xf>
    <xf numFmtId="0" fontId="38" fillId="0" borderId="4" xfId="1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wrapText="1"/>
    </xf>
    <xf numFmtId="0" fontId="44" fillId="0" borderId="4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left" wrapText="1"/>
    </xf>
    <xf numFmtId="0" fontId="35" fillId="0" borderId="4" xfId="1" applyFont="1" applyFill="1" applyBorder="1" applyAlignment="1">
      <alignment wrapText="1"/>
    </xf>
    <xf numFmtId="0" fontId="38" fillId="0" borderId="4" xfId="0" applyFont="1" applyFill="1" applyBorder="1" applyAlignment="1">
      <alignment horizontal="left" vertical="top" wrapText="1"/>
    </xf>
    <xf numFmtId="0" fontId="38" fillId="0" borderId="4" xfId="0" applyFont="1" applyFill="1" applyBorder="1" applyAlignment="1">
      <alignment wrapText="1"/>
    </xf>
    <xf numFmtId="0" fontId="38" fillId="0" borderId="4" xfId="0" applyFont="1" applyFill="1" applyBorder="1" applyAlignment="1">
      <alignment vertical="center" wrapText="1"/>
    </xf>
    <xf numFmtId="0" fontId="29" fillId="0" borderId="4" xfId="0" applyFont="1" applyFill="1" applyBorder="1" applyAlignment="1">
      <alignment vertical="center" wrapText="1"/>
    </xf>
    <xf numFmtId="0" fontId="35" fillId="0" borderId="4" xfId="0" applyFont="1" applyBorder="1" applyAlignment="1">
      <alignment horizontal="left" vertical="center" wrapText="1"/>
    </xf>
    <xf numFmtId="0" fontId="39" fillId="0" borderId="4" xfId="0" applyFont="1" applyBorder="1" applyAlignment="1">
      <alignment vertical="top" wrapText="1"/>
    </xf>
    <xf numFmtId="0" fontId="38" fillId="0" borderId="4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166" fontId="29" fillId="0" borderId="4" xfId="0" applyNumberFormat="1" applyFont="1" applyFill="1" applyBorder="1" applyAlignment="1">
      <alignment horizontal="center" vertical="center" wrapText="1"/>
    </xf>
    <xf numFmtId="166" fontId="34" fillId="0" borderId="4" xfId="0" applyNumberFormat="1" applyFont="1" applyFill="1" applyBorder="1" applyAlignment="1">
      <alignment horizontal="center" vertical="center" wrapText="1"/>
    </xf>
    <xf numFmtId="167" fontId="34" fillId="0" borderId="4" xfId="0" applyNumberFormat="1" applyFont="1" applyFill="1" applyBorder="1" applyAlignment="1">
      <alignment horizontal="center" vertical="center" wrapText="1"/>
    </xf>
    <xf numFmtId="168" fontId="34" fillId="0" borderId="4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quotePrefix="1" applyFont="1" applyAlignment="1">
      <alignment horizontal="center" vertical="center"/>
    </xf>
    <xf numFmtId="2" fontId="35" fillId="0" borderId="1" xfId="0" applyNumberFormat="1" applyFont="1" applyBorder="1" applyAlignment="1">
      <alignment horizontal="right" vertical="center" wrapText="1"/>
    </xf>
    <xf numFmtId="2" fontId="35" fillId="0" borderId="1" xfId="0" applyNumberFormat="1" applyFont="1" applyFill="1" applyBorder="1" applyAlignment="1">
      <alignment horizontal="right" vertical="center" wrapText="1"/>
    </xf>
    <xf numFmtId="168" fontId="35" fillId="0" borderId="0" xfId="0" applyNumberFormat="1" applyFont="1" applyFill="1" applyBorder="1" applyAlignment="1">
      <alignment horizontal="right" vertical="center" wrapText="1"/>
    </xf>
    <xf numFmtId="168" fontId="35" fillId="0" borderId="0" xfId="0" applyNumberFormat="1" applyFont="1" applyFill="1" applyAlignment="1">
      <alignment horizontal="right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5" fillId="0" borderId="3" xfId="0" applyFont="1" applyBorder="1" applyAlignment="1">
      <alignment horizontal="center" vertical="center"/>
    </xf>
    <xf numFmtId="0" fontId="35" fillId="0" borderId="0" xfId="0" applyFont="1" applyFill="1" applyAlignment="1">
      <alignment horizontal="left" vertical="center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168" fontId="35" fillId="0" borderId="1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center" vertical="center" wrapText="1"/>
    </xf>
  </cellXfs>
  <cellStyles count="2">
    <cellStyle name="Гарний" xfId="1" builtinId="26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view="pageBreakPreview" topLeftCell="A108" zoomScale="60" zoomScaleNormal="100" workbookViewId="0">
      <selection activeCell="E157" sqref="E157"/>
    </sheetView>
  </sheetViews>
  <sheetFormatPr defaultRowHeight="20.25" x14ac:dyDescent="0.25"/>
  <cols>
    <col min="1" max="1" width="54.875" style="1" customWidth="1"/>
    <col min="2" max="2" width="13" style="6" customWidth="1"/>
    <col min="3" max="3" width="17.875" style="6" customWidth="1"/>
    <col min="4" max="4" width="15.125" style="6" customWidth="1"/>
    <col min="5" max="5" width="15.375" style="6" customWidth="1"/>
    <col min="6" max="6" width="14.25" style="6" customWidth="1"/>
    <col min="7" max="7" width="15.125" style="6" customWidth="1"/>
    <col min="8" max="8" width="14.875" style="6" customWidth="1"/>
    <col min="9" max="9" width="13" style="6" customWidth="1"/>
    <col min="10" max="10" width="14" style="6" customWidth="1"/>
    <col min="11" max="11" width="15.25" style="6" customWidth="1"/>
    <col min="12" max="12" width="9.5" style="6" customWidth="1"/>
    <col min="13" max="13" width="8.625" style="6" customWidth="1"/>
    <col min="14" max="238" width="9" style="1"/>
    <col min="239" max="239" width="81.5" style="1" customWidth="1"/>
    <col min="240" max="240" width="10.875" style="1" customWidth="1"/>
    <col min="241" max="241" width="0" style="1" hidden="1" customWidth="1"/>
    <col min="242" max="242" width="15" style="1" customWidth="1"/>
    <col min="243" max="243" width="15.25" style="1" customWidth="1"/>
    <col min="244" max="245" width="14.25" style="1" customWidth="1"/>
    <col min="246" max="246" width="14.5" style="1" customWidth="1"/>
    <col min="247" max="247" width="14.25" style="1" customWidth="1"/>
    <col min="248" max="248" width="9" style="1"/>
    <col min="249" max="249" width="8.5" style="1" bestFit="1" customWidth="1"/>
    <col min="250" max="494" width="9" style="1"/>
    <col min="495" max="495" width="81.5" style="1" customWidth="1"/>
    <col min="496" max="496" width="10.875" style="1" customWidth="1"/>
    <col min="497" max="497" width="0" style="1" hidden="1" customWidth="1"/>
    <col min="498" max="498" width="15" style="1" customWidth="1"/>
    <col min="499" max="499" width="15.25" style="1" customWidth="1"/>
    <col min="500" max="501" width="14.25" style="1" customWidth="1"/>
    <col min="502" max="502" width="14.5" style="1" customWidth="1"/>
    <col min="503" max="503" width="14.25" style="1" customWidth="1"/>
    <col min="504" max="504" width="9" style="1"/>
    <col min="505" max="505" width="8.5" style="1" bestFit="1" customWidth="1"/>
    <col min="506" max="750" width="9" style="1"/>
    <col min="751" max="751" width="81.5" style="1" customWidth="1"/>
    <col min="752" max="752" width="10.875" style="1" customWidth="1"/>
    <col min="753" max="753" width="0" style="1" hidden="1" customWidth="1"/>
    <col min="754" max="754" width="15" style="1" customWidth="1"/>
    <col min="755" max="755" width="15.25" style="1" customWidth="1"/>
    <col min="756" max="757" width="14.25" style="1" customWidth="1"/>
    <col min="758" max="758" width="14.5" style="1" customWidth="1"/>
    <col min="759" max="759" width="14.25" style="1" customWidth="1"/>
    <col min="760" max="760" width="9" style="1"/>
    <col min="761" max="761" width="8.5" style="1" bestFit="1" customWidth="1"/>
    <col min="762" max="1006" width="9" style="1"/>
    <col min="1007" max="1007" width="81.5" style="1" customWidth="1"/>
    <col min="1008" max="1008" width="10.875" style="1" customWidth="1"/>
    <col min="1009" max="1009" width="0" style="1" hidden="1" customWidth="1"/>
    <col min="1010" max="1010" width="15" style="1" customWidth="1"/>
    <col min="1011" max="1011" width="15.25" style="1" customWidth="1"/>
    <col min="1012" max="1013" width="14.25" style="1" customWidth="1"/>
    <col min="1014" max="1014" width="14.5" style="1" customWidth="1"/>
    <col min="1015" max="1015" width="14.25" style="1" customWidth="1"/>
    <col min="1016" max="1016" width="9" style="1"/>
    <col min="1017" max="1017" width="8.5" style="1" bestFit="1" customWidth="1"/>
    <col min="1018" max="1262" width="9" style="1"/>
    <col min="1263" max="1263" width="81.5" style="1" customWidth="1"/>
    <col min="1264" max="1264" width="10.875" style="1" customWidth="1"/>
    <col min="1265" max="1265" width="0" style="1" hidden="1" customWidth="1"/>
    <col min="1266" max="1266" width="15" style="1" customWidth="1"/>
    <col min="1267" max="1267" width="15.25" style="1" customWidth="1"/>
    <col min="1268" max="1269" width="14.25" style="1" customWidth="1"/>
    <col min="1270" max="1270" width="14.5" style="1" customWidth="1"/>
    <col min="1271" max="1271" width="14.25" style="1" customWidth="1"/>
    <col min="1272" max="1272" width="9" style="1"/>
    <col min="1273" max="1273" width="8.5" style="1" bestFit="1" customWidth="1"/>
    <col min="1274" max="1518" width="9" style="1"/>
    <col min="1519" max="1519" width="81.5" style="1" customWidth="1"/>
    <col min="1520" max="1520" width="10.875" style="1" customWidth="1"/>
    <col min="1521" max="1521" width="0" style="1" hidden="1" customWidth="1"/>
    <col min="1522" max="1522" width="15" style="1" customWidth="1"/>
    <col min="1523" max="1523" width="15.25" style="1" customWidth="1"/>
    <col min="1524" max="1525" width="14.25" style="1" customWidth="1"/>
    <col min="1526" max="1526" width="14.5" style="1" customWidth="1"/>
    <col min="1527" max="1527" width="14.25" style="1" customWidth="1"/>
    <col min="1528" max="1528" width="9" style="1"/>
    <col min="1529" max="1529" width="8.5" style="1" bestFit="1" customWidth="1"/>
    <col min="1530" max="1774" width="9" style="1"/>
    <col min="1775" max="1775" width="81.5" style="1" customWidth="1"/>
    <col min="1776" max="1776" width="10.875" style="1" customWidth="1"/>
    <col min="1777" max="1777" width="0" style="1" hidden="1" customWidth="1"/>
    <col min="1778" max="1778" width="15" style="1" customWidth="1"/>
    <col min="1779" max="1779" width="15.25" style="1" customWidth="1"/>
    <col min="1780" max="1781" width="14.25" style="1" customWidth="1"/>
    <col min="1782" max="1782" width="14.5" style="1" customWidth="1"/>
    <col min="1783" max="1783" width="14.25" style="1" customWidth="1"/>
    <col min="1784" max="1784" width="9" style="1"/>
    <col min="1785" max="1785" width="8.5" style="1" bestFit="1" customWidth="1"/>
    <col min="1786" max="2030" width="9" style="1"/>
    <col min="2031" max="2031" width="81.5" style="1" customWidth="1"/>
    <col min="2032" max="2032" width="10.875" style="1" customWidth="1"/>
    <col min="2033" max="2033" width="0" style="1" hidden="1" customWidth="1"/>
    <col min="2034" max="2034" width="15" style="1" customWidth="1"/>
    <col min="2035" max="2035" width="15.25" style="1" customWidth="1"/>
    <col min="2036" max="2037" width="14.25" style="1" customWidth="1"/>
    <col min="2038" max="2038" width="14.5" style="1" customWidth="1"/>
    <col min="2039" max="2039" width="14.25" style="1" customWidth="1"/>
    <col min="2040" max="2040" width="9" style="1"/>
    <col min="2041" max="2041" width="8.5" style="1" bestFit="1" customWidth="1"/>
    <col min="2042" max="2286" width="9" style="1"/>
    <col min="2287" max="2287" width="81.5" style="1" customWidth="1"/>
    <col min="2288" max="2288" width="10.875" style="1" customWidth="1"/>
    <col min="2289" max="2289" width="0" style="1" hidden="1" customWidth="1"/>
    <col min="2290" max="2290" width="15" style="1" customWidth="1"/>
    <col min="2291" max="2291" width="15.25" style="1" customWidth="1"/>
    <col min="2292" max="2293" width="14.25" style="1" customWidth="1"/>
    <col min="2294" max="2294" width="14.5" style="1" customWidth="1"/>
    <col min="2295" max="2295" width="14.25" style="1" customWidth="1"/>
    <col min="2296" max="2296" width="9" style="1"/>
    <col min="2297" max="2297" width="8.5" style="1" bestFit="1" customWidth="1"/>
    <col min="2298" max="2542" width="9" style="1"/>
    <col min="2543" max="2543" width="81.5" style="1" customWidth="1"/>
    <col min="2544" max="2544" width="10.875" style="1" customWidth="1"/>
    <col min="2545" max="2545" width="0" style="1" hidden="1" customWidth="1"/>
    <col min="2546" max="2546" width="15" style="1" customWidth="1"/>
    <col min="2547" max="2547" width="15.25" style="1" customWidth="1"/>
    <col min="2548" max="2549" width="14.25" style="1" customWidth="1"/>
    <col min="2550" max="2550" width="14.5" style="1" customWidth="1"/>
    <col min="2551" max="2551" width="14.25" style="1" customWidth="1"/>
    <col min="2552" max="2552" width="9" style="1"/>
    <col min="2553" max="2553" width="8.5" style="1" bestFit="1" customWidth="1"/>
    <col min="2554" max="2798" width="9" style="1"/>
    <col min="2799" max="2799" width="81.5" style="1" customWidth="1"/>
    <col min="2800" max="2800" width="10.875" style="1" customWidth="1"/>
    <col min="2801" max="2801" width="0" style="1" hidden="1" customWidth="1"/>
    <col min="2802" max="2802" width="15" style="1" customWidth="1"/>
    <col min="2803" max="2803" width="15.25" style="1" customWidth="1"/>
    <col min="2804" max="2805" width="14.25" style="1" customWidth="1"/>
    <col min="2806" max="2806" width="14.5" style="1" customWidth="1"/>
    <col min="2807" max="2807" width="14.25" style="1" customWidth="1"/>
    <col min="2808" max="2808" width="9" style="1"/>
    <col min="2809" max="2809" width="8.5" style="1" bestFit="1" customWidth="1"/>
    <col min="2810" max="3054" width="9" style="1"/>
    <col min="3055" max="3055" width="81.5" style="1" customWidth="1"/>
    <col min="3056" max="3056" width="10.875" style="1" customWidth="1"/>
    <col min="3057" max="3057" width="0" style="1" hidden="1" customWidth="1"/>
    <col min="3058" max="3058" width="15" style="1" customWidth="1"/>
    <col min="3059" max="3059" width="15.25" style="1" customWidth="1"/>
    <col min="3060" max="3061" width="14.25" style="1" customWidth="1"/>
    <col min="3062" max="3062" width="14.5" style="1" customWidth="1"/>
    <col min="3063" max="3063" width="14.25" style="1" customWidth="1"/>
    <col min="3064" max="3064" width="9" style="1"/>
    <col min="3065" max="3065" width="8.5" style="1" bestFit="1" customWidth="1"/>
    <col min="3066" max="3310" width="9" style="1"/>
    <col min="3311" max="3311" width="81.5" style="1" customWidth="1"/>
    <col min="3312" max="3312" width="10.875" style="1" customWidth="1"/>
    <col min="3313" max="3313" width="0" style="1" hidden="1" customWidth="1"/>
    <col min="3314" max="3314" width="15" style="1" customWidth="1"/>
    <col min="3315" max="3315" width="15.25" style="1" customWidth="1"/>
    <col min="3316" max="3317" width="14.25" style="1" customWidth="1"/>
    <col min="3318" max="3318" width="14.5" style="1" customWidth="1"/>
    <col min="3319" max="3319" width="14.25" style="1" customWidth="1"/>
    <col min="3320" max="3320" width="9" style="1"/>
    <col min="3321" max="3321" width="8.5" style="1" bestFit="1" customWidth="1"/>
    <col min="3322" max="3566" width="9" style="1"/>
    <col min="3567" max="3567" width="81.5" style="1" customWidth="1"/>
    <col min="3568" max="3568" width="10.875" style="1" customWidth="1"/>
    <col min="3569" max="3569" width="0" style="1" hidden="1" customWidth="1"/>
    <col min="3570" max="3570" width="15" style="1" customWidth="1"/>
    <col min="3571" max="3571" width="15.25" style="1" customWidth="1"/>
    <col min="3572" max="3573" width="14.25" style="1" customWidth="1"/>
    <col min="3574" max="3574" width="14.5" style="1" customWidth="1"/>
    <col min="3575" max="3575" width="14.25" style="1" customWidth="1"/>
    <col min="3576" max="3576" width="9" style="1"/>
    <col min="3577" max="3577" width="8.5" style="1" bestFit="1" customWidth="1"/>
    <col min="3578" max="3822" width="9" style="1"/>
    <col min="3823" max="3823" width="81.5" style="1" customWidth="1"/>
    <col min="3824" max="3824" width="10.875" style="1" customWidth="1"/>
    <col min="3825" max="3825" width="0" style="1" hidden="1" customWidth="1"/>
    <col min="3826" max="3826" width="15" style="1" customWidth="1"/>
    <col min="3827" max="3827" width="15.25" style="1" customWidth="1"/>
    <col min="3828" max="3829" width="14.25" style="1" customWidth="1"/>
    <col min="3830" max="3830" width="14.5" style="1" customWidth="1"/>
    <col min="3831" max="3831" width="14.25" style="1" customWidth="1"/>
    <col min="3832" max="3832" width="9" style="1"/>
    <col min="3833" max="3833" width="8.5" style="1" bestFit="1" customWidth="1"/>
    <col min="3834" max="4078" width="9" style="1"/>
    <col min="4079" max="4079" width="81.5" style="1" customWidth="1"/>
    <col min="4080" max="4080" width="10.875" style="1" customWidth="1"/>
    <col min="4081" max="4081" width="0" style="1" hidden="1" customWidth="1"/>
    <col min="4082" max="4082" width="15" style="1" customWidth="1"/>
    <col min="4083" max="4083" width="15.25" style="1" customWidth="1"/>
    <col min="4084" max="4085" width="14.25" style="1" customWidth="1"/>
    <col min="4086" max="4086" width="14.5" style="1" customWidth="1"/>
    <col min="4087" max="4087" width="14.25" style="1" customWidth="1"/>
    <col min="4088" max="4088" width="9" style="1"/>
    <col min="4089" max="4089" width="8.5" style="1" bestFit="1" customWidth="1"/>
    <col min="4090" max="4334" width="9" style="1"/>
    <col min="4335" max="4335" width="81.5" style="1" customWidth="1"/>
    <col min="4336" max="4336" width="10.875" style="1" customWidth="1"/>
    <col min="4337" max="4337" width="0" style="1" hidden="1" customWidth="1"/>
    <col min="4338" max="4338" width="15" style="1" customWidth="1"/>
    <col min="4339" max="4339" width="15.25" style="1" customWidth="1"/>
    <col min="4340" max="4341" width="14.25" style="1" customWidth="1"/>
    <col min="4342" max="4342" width="14.5" style="1" customWidth="1"/>
    <col min="4343" max="4343" width="14.25" style="1" customWidth="1"/>
    <col min="4344" max="4344" width="9" style="1"/>
    <col min="4345" max="4345" width="8.5" style="1" bestFit="1" customWidth="1"/>
    <col min="4346" max="4590" width="9" style="1"/>
    <col min="4591" max="4591" width="81.5" style="1" customWidth="1"/>
    <col min="4592" max="4592" width="10.875" style="1" customWidth="1"/>
    <col min="4593" max="4593" width="0" style="1" hidden="1" customWidth="1"/>
    <col min="4594" max="4594" width="15" style="1" customWidth="1"/>
    <col min="4595" max="4595" width="15.25" style="1" customWidth="1"/>
    <col min="4596" max="4597" width="14.25" style="1" customWidth="1"/>
    <col min="4598" max="4598" width="14.5" style="1" customWidth="1"/>
    <col min="4599" max="4599" width="14.25" style="1" customWidth="1"/>
    <col min="4600" max="4600" width="9" style="1"/>
    <col min="4601" max="4601" width="8.5" style="1" bestFit="1" customWidth="1"/>
    <col min="4602" max="4846" width="9" style="1"/>
    <col min="4847" max="4847" width="81.5" style="1" customWidth="1"/>
    <col min="4848" max="4848" width="10.875" style="1" customWidth="1"/>
    <col min="4849" max="4849" width="0" style="1" hidden="1" customWidth="1"/>
    <col min="4850" max="4850" width="15" style="1" customWidth="1"/>
    <col min="4851" max="4851" width="15.25" style="1" customWidth="1"/>
    <col min="4852" max="4853" width="14.25" style="1" customWidth="1"/>
    <col min="4854" max="4854" width="14.5" style="1" customWidth="1"/>
    <col min="4855" max="4855" width="14.25" style="1" customWidth="1"/>
    <col min="4856" max="4856" width="9" style="1"/>
    <col min="4857" max="4857" width="8.5" style="1" bestFit="1" customWidth="1"/>
    <col min="4858" max="5102" width="9" style="1"/>
    <col min="5103" max="5103" width="81.5" style="1" customWidth="1"/>
    <col min="5104" max="5104" width="10.875" style="1" customWidth="1"/>
    <col min="5105" max="5105" width="0" style="1" hidden="1" customWidth="1"/>
    <col min="5106" max="5106" width="15" style="1" customWidth="1"/>
    <col min="5107" max="5107" width="15.25" style="1" customWidth="1"/>
    <col min="5108" max="5109" width="14.25" style="1" customWidth="1"/>
    <col min="5110" max="5110" width="14.5" style="1" customWidth="1"/>
    <col min="5111" max="5111" width="14.25" style="1" customWidth="1"/>
    <col min="5112" max="5112" width="9" style="1"/>
    <col min="5113" max="5113" width="8.5" style="1" bestFit="1" customWidth="1"/>
    <col min="5114" max="5358" width="9" style="1"/>
    <col min="5359" max="5359" width="81.5" style="1" customWidth="1"/>
    <col min="5360" max="5360" width="10.875" style="1" customWidth="1"/>
    <col min="5361" max="5361" width="0" style="1" hidden="1" customWidth="1"/>
    <col min="5362" max="5362" width="15" style="1" customWidth="1"/>
    <col min="5363" max="5363" width="15.25" style="1" customWidth="1"/>
    <col min="5364" max="5365" width="14.25" style="1" customWidth="1"/>
    <col min="5366" max="5366" width="14.5" style="1" customWidth="1"/>
    <col min="5367" max="5367" width="14.25" style="1" customWidth="1"/>
    <col min="5368" max="5368" width="9" style="1"/>
    <col min="5369" max="5369" width="8.5" style="1" bestFit="1" customWidth="1"/>
    <col min="5370" max="5614" width="9" style="1"/>
    <col min="5615" max="5615" width="81.5" style="1" customWidth="1"/>
    <col min="5616" max="5616" width="10.875" style="1" customWidth="1"/>
    <col min="5617" max="5617" width="0" style="1" hidden="1" customWidth="1"/>
    <col min="5618" max="5618" width="15" style="1" customWidth="1"/>
    <col min="5619" max="5619" width="15.25" style="1" customWidth="1"/>
    <col min="5620" max="5621" width="14.25" style="1" customWidth="1"/>
    <col min="5622" max="5622" width="14.5" style="1" customWidth="1"/>
    <col min="5623" max="5623" width="14.25" style="1" customWidth="1"/>
    <col min="5624" max="5624" width="9" style="1"/>
    <col min="5625" max="5625" width="8.5" style="1" bestFit="1" customWidth="1"/>
    <col min="5626" max="5870" width="9" style="1"/>
    <col min="5871" max="5871" width="81.5" style="1" customWidth="1"/>
    <col min="5872" max="5872" width="10.875" style="1" customWidth="1"/>
    <col min="5873" max="5873" width="0" style="1" hidden="1" customWidth="1"/>
    <col min="5874" max="5874" width="15" style="1" customWidth="1"/>
    <col min="5875" max="5875" width="15.25" style="1" customWidth="1"/>
    <col min="5876" max="5877" width="14.25" style="1" customWidth="1"/>
    <col min="5878" max="5878" width="14.5" style="1" customWidth="1"/>
    <col min="5879" max="5879" width="14.25" style="1" customWidth="1"/>
    <col min="5880" max="5880" width="9" style="1"/>
    <col min="5881" max="5881" width="8.5" style="1" bestFit="1" customWidth="1"/>
    <col min="5882" max="6126" width="9" style="1"/>
    <col min="6127" max="6127" width="81.5" style="1" customWidth="1"/>
    <col min="6128" max="6128" width="10.875" style="1" customWidth="1"/>
    <col min="6129" max="6129" width="0" style="1" hidden="1" customWidth="1"/>
    <col min="6130" max="6130" width="15" style="1" customWidth="1"/>
    <col min="6131" max="6131" width="15.25" style="1" customWidth="1"/>
    <col min="6132" max="6133" width="14.25" style="1" customWidth="1"/>
    <col min="6134" max="6134" width="14.5" style="1" customWidth="1"/>
    <col min="6135" max="6135" width="14.25" style="1" customWidth="1"/>
    <col min="6136" max="6136" width="9" style="1"/>
    <col min="6137" max="6137" width="8.5" style="1" bestFit="1" customWidth="1"/>
    <col min="6138" max="6382" width="9" style="1"/>
    <col min="6383" max="6383" width="81.5" style="1" customWidth="1"/>
    <col min="6384" max="6384" width="10.875" style="1" customWidth="1"/>
    <col min="6385" max="6385" width="0" style="1" hidden="1" customWidth="1"/>
    <col min="6386" max="6386" width="15" style="1" customWidth="1"/>
    <col min="6387" max="6387" width="15.25" style="1" customWidth="1"/>
    <col min="6388" max="6389" width="14.25" style="1" customWidth="1"/>
    <col min="6390" max="6390" width="14.5" style="1" customWidth="1"/>
    <col min="6391" max="6391" width="14.25" style="1" customWidth="1"/>
    <col min="6392" max="6392" width="9" style="1"/>
    <col min="6393" max="6393" width="8.5" style="1" bestFit="1" customWidth="1"/>
    <col min="6394" max="6638" width="9" style="1"/>
    <col min="6639" max="6639" width="81.5" style="1" customWidth="1"/>
    <col min="6640" max="6640" width="10.875" style="1" customWidth="1"/>
    <col min="6641" max="6641" width="0" style="1" hidden="1" customWidth="1"/>
    <col min="6642" max="6642" width="15" style="1" customWidth="1"/>
    <col min="6643" max="6643" width="15.25" style="1" customWidth="1"/>
    <col min="6644" max="6645" width="14.25" style="1" customWidth="1"/>
    <col min="6646" max="6646" width="14.5" style="1" customWidth="1"/>
    <col min="6647" max="6647" width="14.25" style="1" customWidth="1"/>
    <col min="6648" max="6648" width="9" style="1"/>
    <col min="6649" max="6649" width="8.5" style="1" bestFit="1" customWidth="1"/>
    <col min="6650" max="6894" width="9" style="1"/>
    <col min="6895" max="6895" width="81.5" style="1" customWidth="1"/>
    <col min="6896" max="6896" width="10.875" style="1" customWidth="1"/>
    <col min="6897" max="6897" width="0" style="1" hidden="1" customWidth="1"/>
    <col min="6898" max="6898" width="15" style="1" customWidth="1"/>
    <col min="6899" max="6899" width="15.25" style="1" customWidth="1"/>
    <col min="6900" max="6901" width="14.25" style="1" customWidth="1"/>
    <col min="6902" max="6902" width="14.5" style="1" customWidth="1"/>
    <col min="6903" max="6903" width="14.25" style="1" customWidth="1"/>
    <col min="6904" max="6904" width="9" style="1"/>
    <col min="6905" max="6905" width="8.5" style="1" bestFit="1" customWidth="1"/>
    <col min="6906" max="7150" width="9" style="1"/>
    <col min="7151" max="7151" width="81.5" style="1" customWidth="1"/>
    <col min="7152" max="7152" width="10.875" style="1" customWidth="1"/>
    <col min="7153" max="7153" width="0" style="1" hidden="1" customWidth="1"/>
    <col min="7154" max="7154" width="15" style="1" customWidth="1"/>
    <col min="7155" max="7155" width="15.25" style="1" customWidth="1"/>
    <col min="7156" max="7157" width="14.25" style="1" customWidth="1"/>
    <col min="7158" max="7158" width="14.5" style="1" customWidth="1"/>
    <col min="7159" max="7159" width="14.25" style="1" customWidth="1"/>
    <col min="7160" max="7160" width="9" style="1"/>
    <col min="7161" max="7161" width="8.5" style="1" bestFit="1" customWidth="1"/>
    <col min="7162" max="7406" width="9" style="1"/>
    <col min="7407" max="7407" width="81.5" style="1" customWidth="1"/>
    <col min="7408" max="7408" width="10.875" style="1" customWidth="1"/>
    <col min="7409" max="7409" width="0" style="1" hidden="1" customWidth="1"/>
    <col min="7410" max="7410" width="15" style="1" customWidth="1"/>
    <col min="7411" max="7411" width="15.25" style="1" customWidth="1"/>
    <col min="7412" max="7413" width="14.25" style="1" customWidth="1"/>
    <col min="7414" max="7414" width="14.5" style="1" customWidth="1"/>
    <col min="7415" max="7415" width="14.25" style="1" customWidth="1"/>
    <col min="7416" max="7416" width="9" style="1"/>
    <col min="7417" max="7417" width="8.5" style="1" bestFit="1" customWidth="1"/>
    <col min="7418" max="7662" width="9" style="1"/>
    <col min="7663" max="7663" width="81.5" style="1" customWidth="1"/>
    <col min="7664" max="7664" width="10.875" style="1" customWidth="1"/>
    <col min="7665" max="7665" width="0" style="1" hidden="1" customWidth="1"/>
    <col min="7666" max="7666" width="15" style="1" customWidth="1"/>
    <col min="7667" max="7667" width="15.25" style="1" customWidth="1"/>
    <col min="7668" max="7669" width="14.25" style="1" customWidth="1"/>
    <col min="7670" max="7670" width="14.5" style="1" customWidth="1"/>
    <col min="7671" max="7671" width="14.25" style="1" customWidth="1"/>
    <col min="7672" max="7672" width="9" style="1"/>
    <col min="7673" max="7673" width="8.5" style="1" bestFit="1" customWidth="1"/>
    <col min="7674" max="7918" width="9" style="1"/>
    <col min="7919" max="7919" width="81.5" style="1" customWidth="1"/>
    <col min="7920" max="7920" width="10.875" style="1" customWidth="1"/>
    <col min="7921" max="7921" width="0" style="1" hidden="1" customWidth="1"/>
    <col min="7922" max="7922" width="15" style="1" customWidth="1"/>
    <col min="7923" max="7923" width="15.25" style="1" customWidth="1"/>
    <col min="7924" max="7925" width="14.25" style="1" customWidth="1"/>
    <col min="7926" max="7926" width="14.5" style="1" customWidth="1"/>
    <col min="7927" max="7927" width="14.25" style="1" customWidth="1"/>
    <col min="7928" max="7928" width="9" style="1"/>
    <col min="7929" max="7929" width="8.5" style="1" bestFit="1" customWidth="1"/>
    <col min="7930" max="8174" width="9" style="1"/>
    <col min="8175" max="8175" width="81.5" style="1" customWidth="1"/>
    <col min="8176" max="8176" width="10.875" style="1" customWidth="1"/>
    <col min="8177" max="8177" width="0" style="1" hidden="1" customWidth="1"/>
    <col min="8178" max="8178" width="15" style="1" customWidth="1"/>
    <col min="8179" max="8179" width="15.25" style="1" customWidth="1"/>
    <col min="8180" max="8181" width="14.25" style="1" customWidth="1"/>
    <col min="8182" max="8182" width="14.5" style="1" customWidth="1"/>
    <col min="8183" max="8183" width="14.25" style="1" customWidth="1"/>
    <col min="8184" max="8184" width="9" style="1"/>
    <col min="8185" max="8185" width="8.5" style="1" bestFit="1" customWidth="1"/>
    <col min="8186" max="8430" width="9" style="1"/>
    <col min="8431" max="8431" width="81.5" style="1" customWidth="1"/>
    <col min="8432" max="8432" width="10.875" style="1" customWidth="1"/>
    <col min="8433" max="8433" width="0" style="1" hidden="1" customWidth="1"/>
    <col min="8434" max="8434" width="15" style="1" customWidth="1"/>
    <col min="8435" max="8435" width="15.25" style="1" customWidth="1"/>
    <col min="8436" max="8437" width="14.25" style="1" customWidth="1"/>
    <col min="8438" max="8438" width="14.5" style="1" customWidth="1"/>
    <col min="8439" max="8439" width="14.25" style="1" customWidth="1"/>
    <col min="8440" max="8440" width="9" style="1"/>
    <col min="8441" max="8441" width="8.5" style="1" bestFit="1" customWidth="1"/>
    <col min="8442" max="8686" width="9" style="1"/>
    <col min="8687" max="8687" width="81.5" style="1" customWidth="1"/>
    <col min="8688" max="8688" width="10.875" style="1" customWidth="1"/>
    <col min="8689" max="8689" width="0" style="1" hidden="1" customWidth="1"/>
    <col min="8690" max="8690" width="15" style="1" customWidth="1"/>
    <col min="8691" max="8691" width="15.25" style="1" customWidth="1"/>
    <col min="8692" max="8693" width="14.25" style="1" customWidth="1"/>
    <col min="8694" max="8694" width="14.5" style="1" customWidth="1"/>
    <col min="8695" max="8695" width="14.25" style="1" customWidth="1"/>
    <col min="8696" max="8696" width="9" style="1"/>
    <col min="8697" max="8697" width="8.5" style="1" bestFit="1" customWidth="1"/>
    <col min="8698" max="8942" width="9" style="1"/>
    <col min="8943" max="8943" width="81.5" style="1" customWidth="1"/>
    <col min="8944" max="8944" width="10.875" style="1" customWidth="1"/>
    <col min="8945" max="8945" width="0" style="1" hidden="1" customWidth="1"/>
    <col min="8946" max="8946" width="15" style="1" customWidth="1"/>
    <col min="8947" max="8947" width="15.25" style="1" customWidth="1"/>
    <col min="8948" max="8949" width="14.25" style="1" customWidth="1"/>
    <col min="8950" max="8950" width="14.5" style="1" customWidth="1"/>
    <col min="8951" max="8951" width="14.25" style="1" customWidth="1"/>
    <col min="8952" max="8952" width="9" style="1"/>
    <col min="8953" max="8953" width="8.5" style="1" bestFit="1" customWidth="1"/>
    <col min="8954" max="9198" width="9" style="1"/>
    <col min="9199" max="9199" width="81.5" style="1" customWidth="1"/>
    <col min="9200" max="9200" width="10.875" style="1" customWidth="1"/>
    <col min="9201" max="9201" width="0" style="1" hidden="1" customWidth="1"/>
    <col min="9202" max="9202" width="15" style="1" customWidth="1"/>
    <col min="9203" max="9203" width="15.25" style="1" customWidth="1"/>
    <col min="9204" max="9205" width="14.25" style="1" customWidth="1"/>
    <col min="9206" max="9206" width="14.5" style="1" customWidth="1"/>
    <col min="9207" max="9207" width="14.25" style="1" customWidth="1"/>
    <col min="9208" max="9208" width="9" style="1"/>
    <col min="9209" max="9209" width="8.5" style="1" bestFit="1" customWidth="1"/>
    <col min="9210" max="9454" width="9" style="1"/>
    <col min="9455" max="9455" width="81.5" style="1" customWidth="1"/>
    <col min="9456" max="9456" width="10.875" style="1" customWidth="1"/>
    <col min="9457" max="9457" width="0" style="1" hidden="1" customWidth="1"/>
    <col min="9458" max="9458" width="15" style="1" customWidth="1"/>
    <col min="9459" max="9459" width="15.25" style="1" customWidth="1"/>
    <col min="9460" max="9461" width="14.25" style="1" customWidth="1"/>
    <col min="9462" max="9462" width="14.5" style="1" customWidth="1"/>
    <col min="9463" max="9463" width="14.25" style="1" customWidth="1"/>
    <col min="9464" max="9464" width="9" style="1"/>
    <col min="9465" max="9465" width="8.5" style="1" bestFit="1" customWidth="1"/>
    <col min="9466" max="9710" width="9" style="1"/>
    <col min="9711" max="9711" width="81.5" style="1" customWidth="1"/>
    <col min="9712" max="9712" width="10.875" style="1" customWidth="1"/>
    <col min="9713" max="9713" width="0" style="1" hidden="1" customWidth="1"/>
    <col min="9714" max="9714" width="15" style="1" customWidth="1"/>
    <col min="9715" max="9715" width="15.25" style="1" customWidth="1"/>
    <col min="9716" max="9717" width="14.25" style="1" customWidth="1"/>
    <col min="9718" max="9718" width="14.5" style="1" customWidth="1"/>
    <col min="9719" max="9719" width="14.25" style="1" customWidth="1"/>
    <col min="9720" max="9720" width="9" style="1"/>
    <col min="9721" max="9721" width="8.5" style="1" bestFit="1" customWidth="1"/>
    <col min="9722" max="9966" width="9" style="1"/>
    <col min="9967" max="9967" width="81.5" style="1" customWidth="1"/>
    <col min="9968" max="9968" width="10.875" style="1" customWidth="1"/>
    <col min="9969" max="9969" width="0" style="1" hidden="1" customWidth="1"/>
    <col min="9970" max="9970" width="15" style="1" customWidth="1"/>
    <col min="9971" max="9971" width="15.25" style="1" customWidth="1"/>
    <col min="9972" max="9973" width="14.25" style="1" customWidth="1"/>
    <col min="9974" max="9974" width="14.5" style="1" customWidth="1"/>
    <col min="9975" max="9975" width="14.25" style="1" customWidth="1"/>
    <col min="9976" max="9976" width="9" style="1"/>
    <col min="9977" max="9977" width="8.5" style="1" bestFit="1" customWidth="1"/>
    <col min="9978" max="10222" width="9" style="1"/>
    <col min="10223" max="10223" width="81.5" style="1" customWidth="1"/>
    <col min="10224" max="10224" width="10.875" style="1" customWidth="1"/>
    <col min="10225" max="10225" width="0" style="1" hidden="1" customWidth="1"/>
    <col min="10226" max="10226" width="15" style="1" customWidth="1"/>
    <col min="10227" max="10227" width="15.25" style="1" customWidth="1"/>
    <col min="10228" max="10229" width="14.25" style="1" customWidth="1"/>
    <col min="10230" max="10230" width="14.5" style="1" customWidth="1"/>
    <col min="10231" max="10231" width="14.25" style="1" customWidth="1"/>
    <col min="10232" max="10232" width="9" style="1"/>
    <col min="10233" max="10233" width="8.5" style="1" bestFit="1" customWidth="1"/>
    <col min="10234" max="10478" width="9" style="1"/>
    <col min="10479" max="10479" width="81.5" style="1" customWidth="1"/>
    <col min="10480" max="10480" width="10.875" style="1" customWidth="1"/>
    <col min="10481" max="10481" width="0" style="1" hidden="1" customWidth="1"/>
    <col min="10482" max="10482" width="15" style="1" customWidth="1"/>
    <col min="10483" max="10483" width="15.25" style="1" customWidth="1"/>
    <col min="10484" max="10485" width="14.25" style="1" customWidth="1"/>
    <col min="10486" max="10486" width="14.5" style="1" customWidth="1"/>
    <col min="10487" max="10487" width="14.25" style="1" customWidth="1"/>
    <col min="10488" max="10488" width="9" style="1"/>
    <col min="10489" max="10489" width="8.5" style="1" bestFit="1" customWidth="1"/>
    <col min="10490" max="10734" width="9" style="1"/>
    <col min="10735" max="10735" width="81.5" style="1" customWidth="1"/>
    <col min="10736" max="10736" width="10.875" style="1" customWidth="1"/>
    <col min="10737" max="10737" width="0" style="1" hidden="1" customWidth="1"/>
    <col min="10738" max="10738" width="15" style="1" customWidth="1"/>
    <col min="10739" max="10739" width="15.25" style="1" customWidth="1"/>
    <col min="10740" max="10741" width="14.25" style="1" customWidth="1"/>
    <col min="10742" max="10742" width="14.5" style="1" customWidth="1"/>
    <col min="10743" max="10743" width="14.25" style="1" customWidth="1"/>
    <col min="10744" max="10744" width="9" style="1"/>
    <col min="10745" max="10745" width="8.5" style="1" bestFit="1" customWidth="1"/>
    <col min="10746" max="10990" width="9" style="1"/>
    <col min="10991" max="10991" width="81.5" style="1" customWidth="1"/>
    <col min="10992" max="10992" width="10.875" style="1" customWidth="1"/>
    <col min="10993" max="10993" width="0" style="1" hidden="1" customWidth="1"/>
    <col min="10994" max="10994" width="15" style="1" customWidth="1"/>
    <col min="10995" max="10995" width="15.25" style="1" customWidth="1"/>
    <col min="10996" max="10997" width="14.25" style="1" customWidth="1"/>
    <col min="10998" max="10998" width="14.5" style="1" customWidth="1"/>
    <col min="10999" max="10999" width="14.25" style="1" customWidth="1"/>
    <col min="11000" max="11000" width="9" style="1"/>
    <col min="11001" max="11001" width="8.5" style="1" bestFit="1" customWidth="1"/>
    <col min="11002" max="11246" width="9" style="1"/>
    <col min="11247" max="11247" width="81.5" style="1" customWidth="1"/>
    <col min="11248" max="11248" width="10.875" style="1" customWidth="1"/>
    <col min="11249" max="11249" width="0" style="1" hidden="1" customWidth="1"/>
    <col min="11250" max="11250" width="15" style="1" customWidth="1"/>
    <col min="11251" max="11251" width="15.25" style="1" customWidth="1"/>
    <col min="11252" max="11253" width="14.25" style="1" customWidth="1"/>
    <col min="11254" max="11254" width="14.5" style="1" customWidth="1"/>
    <col min="11255" max="11255" width="14.25" style="1" customWidth="1"/>
    <col min="11256" max="11256" width="9" style="1"/>
    <col min="11257" max="11257" width="8.5" style="1" bestFit="1" customWidth="1"/>
    <col min="11258" max="11502" width="9" style="1"/>
    <col min="11503" max="11503" width="81.5" style="1" customWidth="1"/>
    <col min="11504" max="11504" width="10.875" style="1" customWidth="1"/>
    <col min="11505" max="11505" width="0" style="1" hidden="1" customWidth="1"/>
    <col min="11506" max="11506" width="15" style="1" customWidth="1"/>
    <col min="11507" max="11507" width="15.25" style="1" customWidth="1"/>
    <col min="11508" max="11509" width="14.25" style="1" customWidth="1"/>
    <col min="11510" max="11510" width="14.5" style="1" customWidth="1"/>
    <col min="11511" max="11511" width="14.25" style="1" customWidth="1"/>
    <col min="11512" max="11512" width="9" style="1"/>
    <col min="11513" max="11513" width="8.5" style="1" bestFit="1" customWidth="1"/>
    <col min="11514" max="11758" width="9" style="1"/>
    <col min="11759" max="11759" width="81.5" style="1" customWidth="1"/>
    <col min="11760" max="11760" width="10.875" style="1" customWidth="1"/>
    <col min="11761" max="11761" width="0" style="1" hidden="1" customWidth="1"/>
    <col min="11762" max="11762" width="15" style="1" customWidth="1"/>
    <col min="11763" max="11763" width="15.25" style="1" customWidth="1"/>
    <col min="11764" max="11765" width="14.25" style="1" customWidth="1"/>
    <col min="11766" max="11766" width="14.5" style="1" customWidth="1"/>
    <col min="11767" max="11767" width="14.25" style="1" customWidth="1"/>
    <col min="11768" max="11768" width="9" style="1"/>
    <col min="11769" max="11769" width="8.5" style="1" bestFit="1" customWidth="1"/>
    <col min="11770" max="12014" width="9" style="1"/>
    <col min="12015" max="12015" width="81.5" style="1" customWidth="1"/>
    <col min="12016" max="12016" width="10.875" style="1" customWidth="1"/>
    <col min="12017" max="12017" width="0" style="1" hidden="1" customWidth="1"/>
    <col min="12018" max="12018" width="15" style="1" customWidth="1"/>
    <col min="12019" max="12019" width="15.25" style="1" customWidth="1"/>
    <col min="12020" max="12021" width="14.25" style="1" customWidth="1"/>
    <col min="12022" max="12022" width="14.5" style="1" customWidth="1"/>
    <col min="12023" max="12023" width="14.25" style="1" customWidth="1"/>
    <col min="12024" max="12024" width="9" style="1"/>
    <col min="12025" max="12025" width="8.5" style="1" bestFit="1" customWidth="1"/>
    <col min="12026" max="12270" width="9" style="1"/>
    <col min="12271" max="12271" width="81.5" style="1" customWidth="1"/>
    <col min="12272" max="12272" width="10.875" style="1" customWidth="1"/>
    <col min="12273" max="12273" width="0" style="1" hidden="1" customWidth="1"/>
    <col min="12274" max="12274" width="15" style="1" customWidth="1"/>
    <col min="12275" max="12275" width="15.25" style="1" customWidth="1"/>
    <col min="12276" max="12277" width="14.25" style="1" customWidth="1"/>
    <col min="12278" max="12278" width="14.5" style="1" customWidth="1"/>
    <col min="12279" max="12279" width="14.25" style="1" customWidth="1"/>
    <col min="12280" max="12280" width="9" style="1"/>
    <col min="12281" max="12281" width="8.5" style="1" bestFit="1" customWidth="1"/>
    <col min="12282" max="12526" width="9" style="1"/>
    <col min="12527" max="12527" width="81.5" style="1" customWidth="1"/>
    <col min="12528" max="12528" width="10.875" style="1" customWidth="1"/>
    <col min="12529" max="12529" width="0" style="1" hidden="1" customWidth="1"/>
    <col min="12530" max="12530" width="15" style="1" customWidth="1"/>
    <col min="12531" max="12531" width="15.25" style="1" customWidth="1"/>
    <col min="12532" max="12533" width="14.25" style="1" customWidth="1"/>
    <col min="12534" max="12534" width="14.5" style="1" customWidth="1"/>
    <col min="12535" max="12535" width="14.25" style="1" customWidth="1"/>
    <col min="12536" max="12536" width="9" style="1"/>
    <col min="12537" max="12537" width="8.5" style="1" bestFit="1" customWidth="1"/>
    <col min="12538" max="12782" width="9" style="1"/>
    <col min="12783" max="12783" width="81.5" style="1" customWidth="1"/>
    <col min="12784" max="12784" width="10.875" style="1" customWidth="1"/>
    <col min="12785" max="12785" width="0" style="1" hidden="1" customWidth="1"/>
    <col min="12786" max="12786" width="15" style="1" customWidth="1"/>
    <col min="12787" max="12787" width="15.25" style="1" customWidth="1"/>
    <col min="12788" max="12789" width="14.25" style="1" customWidth="1"/>
    <col min="12790" max="12790" width="14.5" style="1" customWidth="1"/>
    <col min="12791" max="12791" width="14.25" style="1" customWidth="1"/>
    <col min="12792" max="12792" width="9" style="1"/>
    <col min="12793" max="12793" width="8.5" style="1" bestFit="1" customWidth="1"/>
    <col min="12794" max="13038" width="9" style="1"/>
    <col min="13039" max="13039" width="81.5" style="1" customWidth="1"/>
    <col min="13040" max="13040" width="10.875" style="1" customWidth="1"/>
    <col min="13041" max="13041" width="0" style="1" hidden="1" customWidth="1"/>
    <col min="13042" max="13042" width="15" style="1" customWidth="1"/>
    <col min="13043" max="13043" width="15.25" style="1" customWidth="1"/>
    <col min="13044" max="13045" width="14.25" style="1" customWidth="1"/>
    <col min="13046" max="13046" width="14.5" style="1" customWidth="1"/>
    <col min="13047" max="13047" width="14.25" style="1" customWidth="1"/>
    <col min="13048" max="13048" width="9" style="1"/>
    <col min="13049" max="13049" width="8.5" style="1" bestFit="1" customWidth="1"/>
    <col min="13050" max="13294" width="9" style="1"/>
    <col min="13295" max="13295" width="81.5" style="1" customWidth="1"/>
    <col min="13296" max="13296" width="10.875" style="1" customWidth="1"/>
    <col min="13297" max="13297" width="0" style="1" hidden="1" customWidth="1"/>
    <col min="13298" max="13298" width="15" style="1" customWidth="1"/>
    <col min="13299" max="13299" width="15.25" style="1" customWidth="1"/>
    <col min="13300" max="13301" width="14.25" style="1" customWidth="1"/>
    <col min="13302" max="13302" width="14.5" style="1" customWidth="1"/>
    <col min="13303" max="13303" width="14.25" style="1" customWidth="1"/>
    <col min="13304" max="13304" width="9" style="1"/>
    <col min="13305" max="13305" width="8.5" style="1" bestFit="1" customWidth="1"/>
    <col min="13306" max="13550" width="9" style="1"/>
    <col min="13551" max="13551" width="81.5" style="1" customWidth="1"/>
    <col min="13552" max="13552" width="10.875" style="1" customWidth="1"/>
    <col min="13553" max="13553" width="0" style="1" hidden="1" customWidth="1"/>
    <col min="13554" max="13554" width="15" style="1" customWidth="1"/>
    <col min="13555" max="13555" width="15.25" style="1" customWidth="1"/>
    <col min="13556" max="13557" width="14.25" style="1" customWidth="1"/>
    <col min="13558" max="13558" width="14.5" style="1" customWidth="1"/>
    <col min="13559" max="13559" width="14.25" style="1" customWidth="1"/>
    <col min="13560" max="13560" width="9" style="1"/>
    <col min="13561" max="13561" width="8.5" style="1" bestFit="1" customWidth="1"/>
    <col min="13562" max="13806" width="9" style="1"/>
    <col min="13807" max="13807" width="81.5" style="1" customWidth="1"/>
    <col min="13808" max="13808" width="10.875" style="1" customWidth="1"/>
    <col min="13809" max="13809" width="0" style="1" hidden="1" customWidth="1"/>
    <col min="13810" max="13810" width="15" style="1" customWidth="1"/>
    <col min="13811" max="13811" width="15.25" style="1" customWidth="1"/>
    <col min="13812" max="13813" width="14.25" style="1" customWidth="1"/>
    <col min="13814" max="13814" width="14.5" style="1" customWidth="1"/>
    <col min="13815" max="13815" width="14.25" style="1" customWidth="1"/>
    <col min="13816" max="13816" width="9" style="1"/>
    <col min="13817" max="13817" width="8.5" style="1" bestFit="1" customWidth="1"/>
    <col min="13818" max="14062" width="9" style="1"/>
    <col min="14063" max="14063" width="81.5" style="1" customWidth="1"/>
    <col min="14064" max="14064" width="10.875" style="1" customWidth="1"/>
    <col min="14065" max="14065" width="0" style="1" hidden="1" customWidth="1"/>
    <col min="14066" max="14066" width="15" style="1" customWidth="1"/>
    <col min="14067" max="14067" width="15.25" style="1" customWidth="1"/>
    <col min="14068" max="14069" width="14.25" style="1" customWidth="1"/>
    <col min="14070" max="14070" width="14.5" style="1" customWidth="1"/>
    <col min="14071" max="14071" width="14.25" style="1" customWidth="1"/>
    <col min="14072" max="14072" width="9" style="1"/>
    <col min="14073" max="14073" width="8.5" style="1" bestFit="1" customWidth="1"/>
    <col min="14074" max="14318" width="9" style="1"/>
    <col min="14319" max="14319" width="81.5" style="1" customWidth="1"/>
    <col min="14320" max="14320" width="10.875" style="1" customWidth="1"/>
    <col min="14321" max="14321" width="0" style="1" hidden="1" customWidth="1"/>
    <col min="14322" max="14322" width="15" style="1" customWidth="1"/>
    <col min="14323" max="14323" width="15.25" style="1" customWidth="1"/>
    <col min="14324" max="14325" width="14.25" style="1" customWidth="1"/>
    <col min="14326" max="14326" width="14.5" style="1" customWidth="1"/>
    <col min="14327" max="14327" width="14.25" style="1" customWidth="1"/>
    <col min="14328" max="14328" width="9" style="1"/>
    <col min="14329" max="14329" width="8.5" style="1" bestFit="1" customWidth="1"/>
    <col min="14330" max="14574" width="9" style="1"/>
    <col min="14575" max="14575" width="81.5" style="1" customWidth="1"/>
    <col min="14576" max="14576" width="10.875" style="1" customWidth="1"/>
    <col min="14577" max="14577" width="0" style="1" hidden="1" customWidth="1"/>
    <col min="14578" max="14578" width="15" style="1" customWidth="1"/>
    <col min="14579" max="14579" width="15.25" style="1" customWidth="1"/>
    <col min="14580" max="14581" width="14.25" style="1" customWidth="1"/>
    <col min="14582" max="14582" width="14.5" style="1" customWidth="1"/>
    <col min="14583" max="14583" width="14.25" style="1" customWidth="1"/>
    <col min="14584" max="14584" width="9" style="1"/>
    <col min="14585" max="14585" width="8.5" style="1" bestFit="1" customWidth="1"/>
    <col min="14586" max="14830" width="9" style="1"/>
    <col min="14831" max="14831" width="81.5" style="1" customWidth="1"/>
    <col min="14832" max="14832" width="10.875" style="1" customWidth="1"/>
    <col min="14833" max="14833" width="0" style="1" hidden="1" customWidth="1"/>
    <col min="14834" max="14834" width="15" style="1" customWidth="1"/>
    <col min="14835" max="14835" width="15.25" style="1" customWidth="1"/>
    <col min="14836" max="14837" width="14.25" style="1" customWidth="1"/>
    <col min="14838" max="14838" width="14.5" style="1" customWidth="1"/>
    <col min="14839" max="14839" width="14.25" style="1" customWidth="1"/>
    <col min="14840" max="14840" width="9" style="1"/>
    <col min="14841" max="14841" width="8.5" style="1" bestFit="1" customWidth="1"/>
    <col min="14842" max="15086" width="9" style="1"/>
    <col min="15087" max="15087" width="81.5" style="1" customWidth="1"/>
    <col min="15088" max="15088" width="10.875" style="1" customWidth="1"/>
    <col min="15089" max="15089" width="0" style="1" hidden="1" customWidth="1"/>
    <col min="15090" max="15090" width="15" style="1" customWidth="1"/>
    <col min="15091" max="15091" width="15.25" style="1" customWidth="1"/>
    <col min="15092" max="15093" width="14.25" style="1" customWidth="1"/>
    <col min="15094" max="15094" width="14.5" style="1" customWidth="1"/>
    <col min="15095" max="15095" width="14.25" style="1" customWidth="1"/>
    <col min="15096" max="15096" width="9" style="1"/>
    <col min="15097" max="15097" width="8.5" style="1" bestFit="1" customWidth="1"/>
    <col min="15098" max="15342" width="9" style="1"/>
    <col min="15343" max="15343" width="81.5" style="1" customWidth="1"/>
    <col min="15344" max="15344" width="10.875" style="1" customWidth="1"/>
    <col min="15345" max="15345" width="0" style="1" hidden="1" customWidth="1"/>
    <col min="15346" max="15346" width="15" style="1" customWidth="1"/>
    <col min="15347" max="15347" width="15.25" style="1" customWidth="1"/>
    <col min="15348" max="15349" width="14.25" style="1" customWidth="1"/>
    <col min="15350" max="15350" width="14.5" style="1" customWidth="1"/>
    <col min="15351" max="15351" width="14.25" style="1" customWidth="1"/>
    <col min="15352" max="15352" width="9" style="1"/>
    <col min="15353" max="15353" width="8.5" style="1" bestFit="1" customWidth="1"/>
    <col min="15354" max="15598" width="9" style="1"/>
    <col min="15599" max="15599" width="81.5" style="1" customWidth="1"/>
    <col min="15600" max="15600" width="10.875" style="1" customWidth="1"/>
    <col min="15601" max="15601" width="0" style="1" hidden="1" customWidth="1"/>
    <col min="15602" max="15602" width="15" style="1" customWidth="1"/>
    <col min="15603" max="15603" width="15.25" style="1" customWidth="1"/>
    <col min="15604" max="15605" width="14.25" style="1" customWidth="1"/>
    <col min="15606" max="15606" width="14.5" style="1" customWidth="1"/>
    <col min="15607" max="15607" width="14.25" style="1" customWidth="1"/>
    <col min="15608" max="15608" width="9" style="1"/>
    <col min="15609" max="15609" width="8.5" style="1" bestFit="1" customWidth="1"/>
    <col min="15610" max="15854" width="9" style="1"/>
    <col min="15855" max="15855" width="81.5" style="1" customWidth="1"/>
    <col min="15856" max="15856" width="10.875" style="1" customWidth="1"/>
    <col min="15857" max="15857" width="0" style="1" hidden="1" customWidth="1"/>
    <col min="15858" max="15858" width="15" style="1" customWidth="1"/>
    <col min="15859" max="15859" width="15.25" style="1" customWidth="1"/>
    <col min="15860" max="15861" width="14.25" style="1" customWidth="1"/>
    <col min="15862" max="15862" width="14.5" style="1" customWidth="1"/>
    <col min="15863" max="15863" width="14.25" style="1" customWidth="1"/>
    <col min="15864" max="15864" width="9" style="1"/>
    <col min="15865" max="15865" width="8.5" style="1" bestFit="1" customWidth="1"/>
    <col min="15866" max="16110" width="9" style="1"/>
    <col min="16111" max="16111" width="81.5" style="1" customWidth="1"/>
    <col min="16112" max="16112" width="10.875" style="1" customWidth="1"/>
    <col min="16113" max="16113" width="0" style="1" hidden="1" customWidth="1"/>
    <col min="16114" max="16114" width="15" style="1" customWidth="1"/>
    <col min="16115" max="16115" width="15.25" style="1" customWidth="1"/>
    <col min="16116" max="16117" width="14.25" style="1" customWidth="1"/>
    <col min="16118" max="16118" width="14.5" style="1" customWidth="1"/>
    <col min="16119" max="16119" width="14.25" style="1" customWidth="1"/>
    <col min="16120" max="16120" width="9" style="1"/>
    <col min="16121" max="16121" width="8.5" style="1" bestFit="1" customWidth="1"/>
    <col min="16122" max="16384" width="9" style="1"/>
  </cols>
  <sheetData>
    <row r="1" spans="1:12" x14ac:dyDescent="0.25">
      <c r="B1" s="2"/>
      <c r="C1" s="3"/>
      <c r="D1" s="92"/>
      <c r="E1" s="4"/>
      <c r="F1" s="4"/>
      <c r="G1" s="4"/>
      <c r="H1" s="4"/>
      <c r="I1" s="4"/>
      <c r="J1" s="4" t="s">
        <v>0</v>
      </c>
      <c r="K1" s="1"/>
      <c r="L1" s="1"/>
    </row>
    <row r="2" spans="1:12" x14ac:dyDescent="0.25">
      <c r="B2" s="2"/>
      <c r="C2" s="3"/>
      <c r="D2" s="92"/>
      <c r="E2" s="7"/>
      <c r="F2" s="7"/>
      <c r="G2" s="7"/>
      <c r="H2" s="7"/>
      <c r="I2" s="7"/>
      <c r="J2" s="7"/>
      <c r="K2" s="7"/>
      <c r="L2" s="8"/>
    </row>
    <row r="3" spans="1:12" ht="20.25" customHeight="1" x14ac:dyDescent="0.25">
      <c r="B3" s="2"/>
      <c r="C3" s="3"/>
      <c r="D3" s="92"/>
      <c r="E3" s="87" t="s">
        <v>1</v>
      </c>
      <c r="F3" s="87"/>
      <c r="G3" s="87"/>
      <c r="H3" s="87"/>
      <c r="I3" s="87"/>
      <c r="J3" s="87"/>
      <c r="K3" s="87"/>
      <c r="L3" s="87"/>
    </row>
    <row r="4" spans="1:12" x14ac:dyDescent="0.25">
      <c r="B4" s="2"/>
      <c r="C4" s="3"/>
      <c r="D4" s="92"/>
      <c r="E4" s="88" t="s">
        <v>2</v>
      </c>
      <c r="F4" s="88"/>
      <c r="G4" s="88"/>
      <c r="H4" s="88"/>
      <c r="I4" s="88"/>
      <c r="J4" s="88"/>
      <c r="K4" s="88"/>
      <c r="L4" s="88"/>
    </row>
    <row r="5" spans="1:12" x14ac:dyDescent="0.25">
      <c r="B5" s="2"/>
      <c r="C5" s="3"/>
      <c r="D5" s="92"/>
      <c r="E5" s="9" t="s">
        <v>3</v>
      </c>
      <c r="F5" s="9"/>
      <c r="G5" s="9"/>
      <c r="H5" s="9"/>
      <c r="I5" s="9"/>
      <c r="J5" s="9"/>
      <c r="K5" s="10"/>
      <c r="L5" s="10"/>
    </row>
    <row r="6" spans="1:12" x14ac:dyDescent="0.25">
      <c r="A6" s="11" t="s">
        <v>4</v>
      </c>
      <c r="B6" s="2"/>
      <c r="C6" s="3"/>
      <c r="D6" s="92"/>
      <c r="E6" s="4"/>
      <c r="F6" s="4"/>
      <c r="G6" s="4"/>
      <c r="H6" s="4"/>
      <c r="I6" s="4"/>
      <c r="J6" s="89" t="s">
        <v>5</v>
      </c>
      <c r="K6" s="89"/>
      <c r="L6" s="89"/>
    </row>
    <row r="7" spans="1:12" x14ac:dyDescent="0.25">
      <c r="A7" s="12"/>
      <c r="B7" s="2"/>
      <c r="C7" s="3"/>
      <c r="D7" s="92"/>
      <c r="E7" s="4"/>
      <c r="F7" s="4"/>
      <c r="G7" s="4"/>
      <c r="H7" s="4"/>
      <c r="I7" s="4"/>
      <c r="J7" s="90"/>
      <c r="K7" s="90"/>
      <c r="L7" s="90"/>
    </row>
    <row r="8" spans="1:12" x14ac:dyDescent="0.25">
      <c r="A8" s="13"/>
      <c r="B8" s="2"/>
      <c r="C8" s="3"/>
      <c r="D8" s="92"/>
      <c r="E8" s="4"/>
      <c r="F8" s="4"/>
      <c r="G8" s="4"/>
      <c r="H8" s="4"/>
      <c r="I8" s="4"/>
      <c r="J8" s="91"/>
      <c r="K8" s="91"/>
      <c r="L8" s="91"/>
    </row>
    <row r="9" spans="1:12" x14ac:dyDescent="0.25">
      <c r="A9" s="14" t="s">
        <v>6</v>
      </c>
      <c r="B9" s="2"/>
      <c r="C9" s="3"/>
      <c r="D9" s="92"/>
      <c r="E9" s="4"/>
      <c r="F9" s="4"/>
      <c r="G9" s="4"/>
      <c r="H9" s="4"/>
      <c r="I9" s="4"/>
      <c r="J9" s="70" t="s">
        <v>7</v>
      </c>
      <c r="K9" s="70"/>
      <c r="L9" s="70"/>
    </row>
    <row r="10" spans="1:12" x14ac:dyDescent="0.25">
      <c r="B10" s="2"/>
      <c r="C10" s="3"/>
      <c r="D10" s="92"/>
      <c r="E10" s="4"/>
      <c r="F10" s="4"/>
      <c r="G10" s="4"/>
      <c r="H10" s="4"/>
      <c r="I10" s="4"/>
      <c r="J10" s="4"/>
      <c r="K10" s="1"/>
      <c r="L10" s="1"/>
    </row>
    <row r="11" spans="1:12" x14ac:dyDescent="0.25">
      <c r="B11" s="2"/>
      <c r="C11" s="3"/>
      <c r="D11" s="92"/>
      <c r="E11" s="4"/>
      <c r="F11" s="4"/>
      <c r="G11" s="4"/>
      <c r="H11" s="4"/>
      <c r="I11" s="4"/>
      <c r="J11" s="4"/>
      <c r="K11" s="15" t="s">
        <v>8</v>
      </c>
      <c r="L11" s="16" t="s">
        <v>180</v>
      </c>
    </row>
    <row r="12" spans="1:12" x14ac:dyDescent="0.25">
      <c r="B12" s="2"/>
      <c r="C12" s="3"/>
      <c r="D12" s="92"/>
      <c r="E12" s="4"/>
      <c r="F12" s="4"/>
      <c r="G12" s="4"/>
      <c r="H12" s="4"/>
      <c r="I12" s="4"/>
      <c r="J12" s="4"/>
      <c r="K12" s="15" t="s">
        <v>9</v>
      </c>
      <c r="L12" s="16"/>
    </row>
    <row r="13" spans="1:12" x14ac:dyDescent="0.25">
      <c r="B13" s="2"/>
      <c r="C13" s="3"/>
      <c r="D13" s="92"/>
      <c r="E13" s="4"/>
      <c r="F13" s="4"/>
      <c r="G13" s="4"/>
      <c r="H13" s="4"/>
      <c r="I13" s="4"/>
      <c r="J13" s="4"/>
      <c r="K13" s="15" t="s">
        <v>10</v>
      </c>
      <c r="L13" s="16"/>
    </row>
    <row r="14" spans="1:12" x14ac:dyDescent="0.25">
      <c r="B14" s="2"/>
      <c r="C14" s="3"/>
      <c r="D14" s="92"/>
      <c r="E14" s="4"/>
      <c r="F14" s="4"/>
      <c r="G14" s="4"/>
      <c r="H14" s="4"/>
      <c r="I14" s="4"/>
      <c r="J14" s="4"/>
      <c r="K14" s="15" t="s">
        <v>11</v>
      </c>
      <c r="L14" s="16"/>
    </row>
    <row r="15" spans="1:12" x14ac:dyDescent="0.25">
      <c r="B15" s="2"/>
      <c r="C15" s="3"/>
      <c r="D15" s="92"/>
      <c r="E15" s="4"/>
      <c r="F15" s="4"/>
      <c r="G15" s="4"/>
      <c r="H15" s="4"/>
      <c r="I15" s="4"/>
      <c r="J15" s="4"/>
      <c r="K15" s="82" t="s">
        <v>12</v>
      </c>
      <c r="L15" s="83"/>
    </row>
    <row r="16" spans="1:12" x14ac:dyDescent="0.25">
      <c r="B16" s="84"/>
      <c r="C16" s="84"/>
      <c r="D16" s="84"/>
      <c r="E16" s="93"/>
      <c r="F16" s="93"/>
      <c r="G16" s="93"/>
      <c r="H16" s="93"/>
      <c r="I16" s="4"/>
      <c r="J16" s="4"/>
      <c r="K16" s="82" t="s">
        <v>13</v>
      </c>
      <c r="L16" s="83"/>
    </row>
    <row r="17" spans="1:13" ht="20.25" customHeight="1" x14ac:dyDescent="0.25">
      <c r="A17" s="17" t="s">
        <v>14</v>
      </c>
      <c r="B17" s="85" t="s">
        <v>15</v>
      </c>
      <c r="C17" s="85"/>
      <c r="D17" s="85"/>
      <c r="E17" s="85"/>
      <c r="F17" s="85"/>
      <c r="G17" s="85"/>
      <c r="H17" s="85"/>
      <c r="I17" s="85"/>
      <c r="J17" s="86"/>
      <c r="K17" s="18" t="s">
        <v>16</v>
      </c>
      <c r="L17" s="19">
        <v>41838805</v>
      </c>
    </row>
    <row r="18" spans="1:13" ht="20.25" customHeight="1" x14ac:dyDescent="0.25">
      <c r="A18" s="17" t="s">
        <v>17</v>
      </c>
      <c r="B18" s="76" t="s">
        <v>18</v>
      </c>
      <c r="C18" s="76"/>
      <c r="D18" s="76"/>
      <c r="E18" s="94"/>
      <c r="F18" s="94"/>
      <c r="G18" s="94"/>
      <c r="H18" s="94"/>
      <c r="I18" s="95"/>
      <c r="J18" s="96"/>
      <c r="K18" s="18" t="s">
        <v>19</v>
      </c>
      <c r="L18" s="19"/>
    </row>
    <row r="19" spans="1:13" x14ac:dyDescent="0.25">
      <c r="A19" s="17" t="s">
        <v>20</v>
      </c>
      <c r="B19" s="76" t="s">
        <v>21</v>
      </c>
      <c r="C19" s="76"/>
      <c r="D19" s="76"/>
      <c r="E19" s="94"/>
      <c r="F19" s="94"/>
      <c r="G19" s="94"/>
      <c r="H19" s="94"/>
      <c r="I19" s="95"/>
      <c r="J19" s="96"/>
      <c r="K19" s="18" t="s">
        <v>22</v>
      </c>
      <c r="L19" s="19"/>
    </row>
    <row r="20" spans="1:13" ht="20.25" customHeight="1" x14ac:dyDescent="0.25">
      <c r="A20" s="17" t="s">
        <v>23</v>
      </c>
      <c r="B20" s="76" t="s">
        <v>24</v>
      </c>
      <c r="C20" s="76"/>
      <c r="D20" s="76"/>
      <c r="E20" s="94"/>
      <c r="F20" s="94"/>
      <c r="G20" s="94"/>
      <c r="H20" s="94"/>
      <c r="I20" s="97"/>
      <c r="J20" s="98"/>
      <c r="K20" s="18" t="s">
        <v>25</v>
      </c>
      <c r="L20" s="19"/>
    </row>
    <row r="21" spans="1:13" ht="20.25" customHeight="1" x14ac:dyDescent="0.25">
      <c r="A21" s="17" t="s">
        <v>26</v>
      </c>
      <c r="B21" s="76" t="s">
        <v>27</v>
      </c>
      <c r="C21" s="76"/>
      <c r="D21" s="76"/>
      <c r="E21" s="76"/>
      <c r="F21" s="76"/>
      <c r="G21" s="76"/>
      <c r="H21" s="76"/>
      <c r="I21" s="76"/>
      <c r="J21" s="77"/>
      <c r="K21" s="18" t="s">
        <v>28</v>
      </c>
      <c r="L21" s="19"/>
    </row>
    <row r="22" spans="1:13" ht="20.25" customHeight="1" x14ac:dyDescent="0.25">
      <c r="A22" s="17" t="s">
        <v>29</v>
      </c>
      <c r="B22" s="76" t="s">
        <v>30</v>
      </c>
      <c r="C22" s="76"/>
      <c r="D22" s="76"/>
      <c r="E22" s="94"/>
      <c r="F22" s="94"/>
      <c r="G22" s="94"/>
      <c r="H22" s="94"/>
      <c r="I22" s="97"/>
      <c r="J22" s="99"/>
      <c r="K22" s="22" t="s">
        <v>31</v>
      </c>
      <c r="L22" s="19" t="s">
        <v>32</v>
      </c>
    </row>
    <row r="23" spans="1:13" ht="20.25" customHeight="1" x14ac:dyDescent="0.25">
      <c r="A23" s="17" t="s">
        <v>33</v>
      </c>
      <c r="B23" s="76" t="s">
        <v>34</v>
      </c>
      <c r="C23" s="76"/>
      <c r="D23" s="76"/>
      <c r="E23" s="94"/>
      <c r="F23" s="94"/>
      <c r="G23" s="94"/>
      <c r="H23" s="94"/>
      <c r="I23" s="76" t="s">
        <v>35</v>
      </c>
      <c r="J23" s="76"/>
      <c r="K23" s="77"/>
      <c r="L23" s="23" t="s">
        <v>36</v>
      </c>
    </row>
    <row r="24" spans="1:13" ht="20.25" customHeight="1" x14ac:dyDescent="0.25">
      <c r="A24" s="17" t="s">
        <v>37</v>
      </c>
      <c r="B24" s="76" t="s">
        <v>38</v>
      </c>
      <c r="C24" s="76"/>
      <c r="D24" s="76"/>
      <c r="E24" s="94"/>
      <c r="F24" s="94"/>
      <c r="G24" s="94"/>
      <c r="H24" s="94"/>
      <c r="I24" s="76" t="s">
        <v>39</v>
      </c>
      <c r="J24" s="76"/>
      <c r="K24" s="77"/>
      <c r="L24" s="24"/>
    </row>
    <row r="25" spans="1:13" ht="40.5" x14ac:dyDescent="0.25">
      <c r="A25" s="17" t="s">
        <v>40</v>
      </c>
      <c r="B25" s="76">
        <v>120</v>
      </c>
      <c r="C25" s="76"/>
      <c r="D25" s="76"/>
      <c r="E25" s="94"/>
      <c r="F25" s="94"/>
      <c r="G25" s="94"/>
      <c r="H25" s="94"/>
      <c r="I25" s="97"/>
      <c r="J25" s="97"/>
      <c r="K25" s="21"/>
      <c r="L25" s="25"/>
    </row>
    <row r="26" spans="1:13" ht="20.25" customHeight="1" x14ac:dyDescent="0.25">
      <c r="A26" s="17" t="s">
        <v>41</v>
      </c>
      <c r="B26" s="76" t="s">
        <v>179</v>
      </c>
      <c r="C26" s="76"/>
      <c r="D26" s="76"/>
      <c r="E26" s="76"/>
      <c r="F26" s="76"/>
      <c r="G26" s="76"/>
      <c r="H26" s="76"/>
      <c r="I26" s="76"/>
      <c r="J26" s="76"/>
      <c r="K26" s="76"/>
      <c r="L26" s="77"/>
    </row>
    <row r="27" spans="1:13" ht="20.25" customHeight="1" x14ac:dyDescent="0.25">
      <c r="A27" s="17" t="s">
        <v>42</v>
      </c>
      <c r="B27" s="76" t="s">
        <v>43</v>
      </c>
      <c r="C27" s="76"/>
      <c r="D27" s="76"/>
      <c r="E27" s="94"/>
      <c r="F27" s="94"/>
      <c r="G27" s="94"/>
      <c r="H27" s="94"/>
      <c r="I27" s="94"/>
      <c r="J27" s="97"/>
      <c r="K27" s="21"/>
      <c r="L27" s="25"/>
    </row>
    <row r="28" spans="1:13" ht="20.25" customHeight="1" x14ac:dyDescent="0.25">
      <c r="A28" s="17" t="s">
        <v>44</v>
      </c>
      <c r="B28" s="76" t="s">
        <v>45</v>
      </c>
      <c r="C28" s="76"/>
      <c r="D28" s="76"/>
      <c r="E28" s="94"/>
      <c r="F28" s="94"/>
      <c r="G28" s="94"/>
      <c r="H28" s="94"/>
      <c r="I28" s="100"/>
      <c r="J28" s="95"/>
      <c r="K28" s="20"/>
      <c r="L28" s="26"/>
    </row>
    <row r="29" spans="1:13" x14ac:dyDescent="0.25">
      <c r="A29" s="1" t="s">
        <v>46</v>
      </c>
    </row>
    <row r="30" spans="1:13" ht="21" x14ac:dyDescent="0.35">
      <c r="A30" s="78" t="s">
        <v>47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27"/>
      <c r="M30" s="28"/>
    </row>
    <row r="31" spans="1:13" ht="21" x14ac:dyDescent="0.35">
      <c r="A31" s="29"/>
      <c r="B31" s="30"/>
      <c r="C31" s="30"/>
      <c r="D31" s="30"/>
      <c r="E31" s="30"/>
      <c r="F31" s="30"/>
      <c r="G31" s="30"/>
      <c r="H31" s="31"/>
      <c r="I31" s="101"/>
      <c r="J31" s="31"/>
      <c r="K31" s="32"/>
      <c r="L31" s="27"/>
      <c r="M31" s="28" t="s">
        <v>34</v>
      </c>
    </row>
    <row r="32" spans="1:13" ht="75" customHeight="1" x14ac:dyDescent="0.25">
      <c r="A32" s="79" t="s">
        <v>48</v>
      </c>
      <c r="B32" s="80" t="s">
        <v>49</v>
      </c>
      <c r="C32" s="71" t="s">
        <v>50</v>
      </c>
      <c r="D32" s="81" t="s">
        <v>51</v>
      </c>
      <c r="E32" s="71" t="s">
        <v>52</v>
      </c>
      <c r="F32" s="71" t="s">
        <v>53</v>
      </c>
      <c r="G32" s="71" t="s">
        <v>54</v>
      </c>
      <c r="H32" s="72" t="s">
        <v>55</v>
      </c>
      <c r="I32" s="73"/>
      <c r="J32" s="74" t="s">
        <v>56</v>
      </c>
      <c r="K32" s="74"/>
      <c r="L32" s="74"/>
      <c r="M32" s="74"/>
    </row>
    <row r="33" spans="1:25" ht="108.75" customHeight="1" x14ac:dyDescent="0.25">
      <c r="A33" s="79"/>
      <c r="B33" s="80"/>
      <c r="C33" s="71"/>
      <c r="D33" s="81"/>
      <c r="E33" s="71"/>
      <c r="F33" s="71"/>
      <c r="G33" s="71"/>
      <c r="H33" s="33" t="s">
        <v>57</v>
      </c>
      <c r="I33" s="33" t="s">
        <v>58</v>
      </c>
      <c r="J33" s="34" t="s">
        <v>59</v>
      </c>
      <c r="K33" s="35" t="s">
        <v>60</v>
      </c>
      <c r="L33" s="36" t="s">
        <v>61</v>
      </c>
      <c r="M33" s="37" t="s">
        <v>62</v>
      </c>
    </row>
    <row r="34" spans="1:25" x14ac:dyDescent="0.25">
      <c r="A34" s="38">
        <v>1</v>
      </c>
      <c r="B34" s="39">
        <v>2</v>
      </c>
      <c r="C34" s="39">
        <v>3</v>
      </c>
      <c r="D34" s="39">
        <v>4</v>
      </c>
      <c r="E34" s="39">
        <v>5</v>
      </c>
      <c r="F34" s="39">
        <v>6</v>
      </c>
      <c r="G34" s="39">
        <v>7</v>
      </c>
      <c r="H34" s="40">
        <v>8</v>
      </c>
      <c r="I34" s="40">
        <v>9</v>
      </c>
      <c r="J34" s="40">
        <v>10</v>
      </c>
      <c r="K34" s="41">
        <v>11</v>
      </c>
      <c r="L34" s="42" t="s">
        <v>63</v>
      </c>
      <c r="M34" s="43">
        <v>13</v>
      </c>
    </row>
    <row r="35" spans="1:25" ht="38.1" customHeight="1" x14ac:dyDescent="0.25">
      <c r="A35" s="75" t="s">
        <v>64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</row>
    <row r="36" spans="1:25" s="44" customFormat="1" ht="38.1" customHeight="1" x14ac:dyDescent="0.25">
      <c r="A36" s="147" t="s">
        <v>65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</row>
    <row r="37" spans="1:25" s="44" customFormat="1" ht="38.1" customHeight="1" x14ac:dyDescent="0.3">
      <c r="A37" s="148" t="s">
        <v>66</v>
      </c>
      <c r="B37" s="106">
        <v>100</v>
      </c>
      <c r="C37" s="106">
        <v>28667.17</v>
      </c>
      <c r="D37" s="106">
        <v>27909.599999999999</v>
      </c>
      <c r="E37" s="106">
        <v>30710.78</v>
      </c>
      <c r="F37" s="106">
        <v>30910.78</v>
      </c>
      <c r="G37" s="106">
        <v>31375.352000000003</v>
      </c>
      <c r="H37" s="107">
        <v>29943</v>
      </c>
      <c r="I37" s="107">
        <f>K37</f>
        <v>15733.2</v>
      </c>
      <c r="J37" s="107">
        <v>15364.8</v>
      </c>
      <c r="K37" s="108">
        <f>K38+K45+K46</f>
        <v>15733.2</v>
      </c>
      <c r="L37" s="109">
        <f>K37/J37</f>
        <v>1.0239768822243049</v>
      </c>
      <c r="M37" s="110">
        <f>K37/J37*100</f>
        <v>102.39768822243049</v>
      </c>
    </row>
    <row r="38" spans="1:25" s="45" customFormat="1" ht="80.25" customHeight="1" x14ac:dyDescent="0.3">
      <c r="A38" s="148" t="s">
        <v>67</v>
      </c>
      <c r="B38" s="149">
        <v>110</v>
      </c>
      <c r="C38" s="111">
        <v>21167.71</v>
      </c>
      <c r="D38" s="111">
        <v>22641.800000000003</v>
      </c>
      <c r="E38" s="111">
        <v>25577.08</v>
      </c>
      <c r="F38" s="111">
        <v>25777.08</v>
      </c>
      <c r="G38" s="111">
        <v>25858.84</v>
      </c>
      <c r="H38" s="112">
        <v>22530.9</v>
      </c>
      <c r="I38" s="107">
        <f>K38</f>
        <v>13252.5</v>
      </c>
      <c r="J38" s="107">
        <f t="shared" ref="J38:J105" si="0">G38/4*2</f>
        <v>12929.42</v>
      </c>
      <c r="K38" s="113">
        <f>K39+K40+K41+K42+K43+K44</f>
        <v>13252.5</v>
      </c>
      <c r="L38" s="109">
        <f t="shared" ref="L38:L101" si="1">K38/J38</f>
        <v>1.0249879731650762</v>
      </c>
      <c r="M38" s="110">
        <f t="shared" ref="M38:M46" si="2">K38/J38*100</f>
        <v>102.49879731650762</v>
      </c>
    </row>
    <row r="39" spans="1:25" s="44" customFormat="1" ht="52.5" customHeight="1" x14ac:dyDescent="0.3">
      <c r="A39" s="148" t="s">
        <v>68</v>
      </c>
      <c r="B39" s="149">
        <v>111</v>
      </c>
      <c r="C39" s="114">
        <v>20819.91</v>
      </c>
      <c r="D39" s="114">
        <v>22641.800000000003</v>
      </c>
      <c r="E39" s="114">
        <v>25577.08</v>
      </c>
      <c r="F39" s="114">
        <v>25577.08</v>
      </c>
      <c r="G39" s="114">
        <v>25658.84</v>
      </c>
      <c r="H39" s="115">
        <v>22229.200000000001</v>
      </c>
      <c r="I39" s="107">
        <v>13158.5</v>
      </c>
      <c r="J39" s="107">
        <f t="shared" si="0"/>
        <v>12829.42</v>
      </c>
      <c r="K39" s="116">
        <v>13158.5</v>
      </c>
      <c r="L39" s="109">
        <f t="shared" si="1"/>
        <v>1.0256504191148157</v>
      </c>
      <c r="M39" s="110">
        <f t="shared" si="2"/>
        <v>102.56504191148157</v>
      </c>
    </row>
    <row r="40" spans="1:25" s="44" customFormat="1" ht="66" customHeight="1" x14ac:dyDescent="0.3">
      <c r="A40" s="150" t="s">
        <v>69</v>
      </c>
      <c r="B40" s="151">
        <v>113</v>
      </c>
      <c r="C40" s="114">
        <v>4.2</v>
      </c>
      <c r="D40" s="114">
        <v>0</v>
      </c>
      <c r="E40" s="114">
        <v>0</v>
      </c>
      <c r="F40" s="114">
        <v>0</v>
      </c>
      <c r="G40" s="114">
        <v>0</v>
      </c>
      <c r="H40" s="115">
        <v>0</v>
      </c>
      <c r="I40" s="107">
        <v>0</v>
      </c>
      <c r="J40" s="107">
        <f t="shared" si="0"/>
        <v>0</v>
      </c>
      <c r="K40" s="116">
        <v>0</v>
      </c>
      <c r="L40" s="109">
        <v>0</v>
      </c>
      <c r="M40" s="110">
        <v>0</v>
      </c>
    </row>
    <row r="41" spans="1:25" s="44" customFormat="1" ht="56.25" customHeight="1" x14ac:dyDescent="0.3">
      <c r="A41" s="152" t="s">
        <v>70</v>
      </c>
      <c r="B41" s="151">
        <v>112</v>
      </c>
      <c r="C41" s="114">
        <v>300.39999999999998</v>
      </c>
      <c r="D41" s="114">
        <v>0</v>
      </c>
      <c r="E41" s="114"/>
      <c r="F41" s="114">
        <v>0</v>
      </c>
      <c r="G41" s="114">
        <v>0</v>
      </c>
      <c r="H41" s="115">
        <v>299.89999999999998</v>
      </c>
      <c r="I41" s="107">
        <v>0</v>
      </c>
      <c r="J41" s="107">
        <f t="shared" si="0"/>
        <v>0</v>
      </c>
      <c r="K41" s="116">
        <v>0</v>
      </c>
      <c r="L41" s="109">
        <v>0</v>
      </c>
      <c r="M41" s="110">
        <v>0</v>
      </c>
    </row>
    <row r="42" spans="1:25" s="44" customFormat="1" ht="43.5" customHeight="1" x14ac:dyDescent="0.3">
      <c r="A42" s="152" t="s">
        <v>71</v>
      </c>
      <c r="B42" s="151">
        <v>113</v>
      </c>
      <c r="C42" s="114"/>
      <c r="D42" s="114"/>
      <c r="E42" s="114"/>
      <c r="F42" s="114">
        <v>200</v>
      </c>
      <c r="G42" s="114">
        <v>200</v>
      </c>
      <c r="H42" s="115">
        <v>0.01</v>
      </c>
      <c r="I42" s="107">
        <v>40</v>
      </c>
      <c r="J42" s="107">
        <f t="shared" si="0"/>
        <v>100</v>
      </c>
      <c r="K42" s="116">
        <v>94</v>
      </c>
      <c r="L42" s="109">
        <f t="shared" si="1"/>
        <v>0.94</v>
      </c>
      <c r="M42" s="110">
        <f t="shared" si="2"/>
        <v>94</v>
      </c>
    </row>
    <row r="43" spans="1:25" s="44" customFormat="1" ht="60" customHeight="1" x14ac:dyDescent="0.3">
      <c r="A43" s="153" t="s">
        <v>72</v>
      </c>
      <c r="B43" s="151">
        <v>114</v>
      </c>
      <c r="C43" s="114">
        <v>0</v>
      </c>
      <c r="D43" s="114">
        <v>0</v>
      </c>
      <c r="E43" s="114"/>
      <c r="F43" s="114">
        <v>0</v>
      </c>
      <c r="G43" s="114">
        <v>0</v>
      </c>
      <c r="H43" s="115">
        <v>0</v>
      </c>
      <c r="I43" s="107">
        <v>0</v>
      </c>
      <c r="J43" s="107">
        <f t="shared" si="0"/>
        <v>0</v>
      </c>
      <c r="K43" s="116">
        <v>0</v>
      </c>
      <c r="L43" s="109">
        <v>0</v>
      </c>
      <c r="M43" s="110">
        <v>0</v>
      </c>
    </row>
    <row r="44" spans="1:25" s="44" customFormat="1" ht="87.75" customHeight="1" x14ac:dyDescent="0.3">
      <c r="A44" s="153" t="s">
        <v>73</v>
      </c>
      <c r="B44" s="151">
        <v>115</v>
      </c>
      <c r="C44" s="114">
        <v>43.2</v>
      </c>
      <c r="D44" s="114">
        <v>0</v>
      </c>
      <c r="E44" s="114"/>
      <c r="F44" s="114">
        <v>0</v>
      </c>
      <c r="G44" s="114">
        <v>0</v>
      </c>
      <c r="H44" s="115">
        <v>1.8</v>
      </c>
      <c r="I44" s="107">
        <v>0</v>
      </c>
      <c r="J44" s="107">
        <f t="shared" si="0"/>
        <v>0</v>
      </c>
      <c r="K44" s="116">
        <v>0</v>
      </c>
      <c r="L44" s="109">
        <v>0</v>
      </c>
      <c r="M44" s="110">
        <v>0</v>
      </c>
    </row>
    <row r="45" spans="1:25" s="44" customFormat="1" ht="38.1" customHeight="1" x14ac:dyDescent="0.3">
      <c r="A45" s="153" t="s">
        <v>74</v>
      </c>
      <c r="B45" s="151">
        <v>116</v>
      </c>
      <c r="C45" s="114">
        <v>5371.5</v>
      </c>
      <c r="D45" s="114">
        <v>3000</v>
      </c>
      <c r="E45" s="114">
        <v>3000</v>
      </c>
      <c r="F45" s="114">
        <v>3000</v>
      </c>
      <c r="G45" s="114">
        <v>3000</v>
      </c>
      <c r="H45" s="115">
        <v>5371.5</v>
      </c>
      <c r="I45" s="107">
        <v>1144.2</v>
      </c>
      <c r="J45" s="107">
        <v>1144.2</v>
      </c>
      <c r="K45" s="116">
        <v>1144.2</v>
      </c>
      <c r="L45" s="109">
        <v>0</v>
      </c>
      <c r="M45" s="110">
        <v>0</v>
      </c>
    </row>
    <row r="46" spans="1:25" s="44" customFormat="1" ht="47.25" customHeight="1" x14ac:dyDescent="0.3">
      <c r="A46" s="148" t="s">
        <v>75</v>
      </c>
      <c r="B46" s="154">
        <v>120</v>
      </c>
      <c r="C46" s="106">
        <f>C47</f>
        <v>1875.5</v>
      </c>
      <c r="D46" s="106">
        <v>2133.7000000000003</v>
      </c>
      <c r="E46" s="106">
        <v>2133.7000000000003</v>
      </c>
      <c r="F46" s="106">
        <v>2133.7000000000003</v>
      </c>
      <c r="G46" s="106">
        <v>2514.5100000000002</v>
      </c>
      <c r="H46" s="115">
        <v>2040.6</v>
      </c>
      <c r="I46" s="107">
        <f>K46</f>
        <v>1336.5</v>
      </c>
      <c r="J46" s="107">
        <f t="shared" si="0"/>
        <v>1257.2550000000001</v>
      </c>
      <c r="K46" s="116">
        <v>1336.5</v>
      </c>
      <c r="L46" s="109">
        <f>K46/J46</f>
        <v>1.063030172876624</v>
      </c>
      <c r="M46" s="110">
        <f t="shared" si="2"/>
        <v>106.3030172876624</v>
      </c>
    </row>
    <row r="47" spans="1:25" s="46" customFormat="1" ht="169.5" customHeight="1" x14ac:dyDescent="0.25">
      <c r="A47" s="155" t="s">
        <v>76</v>
      </c>
      <c r="B47" s="114">
        <v>121</v>
      </c>
      <c r="C47" s="114">
        <v>1875.5</v>
      </c>
      <c r="D47" s="114">
        <v>2133.7000000000003</v>
      </c>
      <c r="E47" s="114">
        <v>2133.7000000000003</v>
      </c>
      <c r="F47" s="114">
        <v>2133.7000000000003</v>
      </c>
      <c r="G47" s="114">
        <v>2384.5100000000002</v>
      </c>
      <c r="H47" s="115">
        <v>2040.6</v>
      </c>
      <c r="I47" s="107">
        <f>K47</f>
        <v>1336.7</v>
      </c>
      <c r="J47" s="107">
        <f t="shared" si="0"/>
        <v>1192.2550000000001</v>
      </c>
      <c r="K47" s="116">
        <f>K105</f>
        <v>1336.7</v>
      </c>
      <c r="L47" s="117">
        <f t="shared" si="1"/>
        <v>1.1211527735257978</v>
      </c>
      <c r="M47" s="118">
        <f>K47/J47*100</f>
        <v>112.11527735257978</v>
      </c>
      <c r="Y47" s="46" t="s">
        <v>46</v>
      </c>
    </row>
    <row r="48" spans="1:25" s="46" customFormat="1" ht="38.1" customHeight="1" x14ac:dyDescent="0.3">
      <c r="A48" s="156" t="s">
        <v>77</v>
      </c>
      <c r="B48" s="157"/>
      <c r="C48" s="114"/>
      <c r="D48" s="114"/>
      <c r="E48" s="114"/>
      <c r="F48" s="114"/>
      <c r="G48" s="114">
        <v>130</v>
      </c>
      <c r="H48" s="115"/>
      <c r="I48" s="107">
        <f t="shared" ref="I48:I78" si="3">K48</f>
        <v>0</v>
      </c>
      <c r="J48" s="107">
        <v>0</v>
      </c>
      <c r="K48" s="116">
        <v>0</v>
      </c>
      <c r="L48" s="109">
        <v>0</v>
      </c>
      <c r="M48" s="110">
        <v>0</v>
      </c>
    </row>
    <row r="49" spans="1:13" s="44" customFormat="1" ht="38.1" customHeight="1" x14ac:dyDescent="0.3">
      <c r="A49" s="150" t="s">
        <v>78</v>
      </c>
      <c r="B49" s="157">
        <v>122</v>
      </c>
      <c r="C49" s="119">
        <v>0</v>
      </c>
      <c r="D49" s="119"/>
      <c r="E49" s="119"/>
      <c r="F49" s="119"/>
      <c r="G49" s="119">
        <v>2.0019999999999998</v>
      </c>
      <c r="H49" s="115"/>
      <c r="I49" s="107">
        <f t="shared" si="3"/>
        <v>2.0019999999999998</v>
      </c>
      <c r="J49" s="120">
        <v>2.0019999999999998</v>
      </c>
      <c r="K49" s="121">
        <v>2.0019999999999998</v>
      </c>
      <c r="L49" s="109">
        <f t="shared" si="1"/>
        <v>1</v>
      </c>
      <c r="M49" s="110">
        <f t="shared" ref="M49:M112" si="4">K49/J49*100</f>
        <v>100</v>
      </c>
    </row>
    <row r="50" spans="1:13" s="44" customFormat="1" ht="38.1" customHeight="1" x14ac:dyDescent="0.3">
      <c r="A50" s="158" t="s">
        <v>79</v>
      </c>
      <c r="B50" s="159">
        <v>123</v>
      </c>
      <c r="C50" s="122">
        <v>0</v>
      </c>
      <c r="D50" s="122"/>
      <c r="E50" s="122"/>
      <c r="F50" s="122"/>
      <c r="G50" s="122">
        <v>1E-3</v>
      </c>
      <c r="H50" s="123"/>
      <c r="I50" s="107">
        <f t="shared" si="3"/>
        <v>0</v>
      </c>
      <c r="J50" s="107">
        <f t="shared" si="0"/>
        <v>5.0000000000000001E-4</v>
      </c>
      <c r="K50" s="116">
        <v>0</v>
      </c>
      <c r="L50" s="109">
        <f t="shared" si="1"/>
        <v>0</v>
      </c>
      <c r="M50" s="110">
        <f t="shared" si="4"/>
        <v>0</v>
      </c>
    </row>
    <row r="51" spans="1:13" s="44" customFormat="1" ht="38.1" customHeight="1" x14ac:dyDescent="0.3">
      <c r="A51" s="160" t="s">
        <v>80</v>
      </c>
      <c r="B51" s="159">
        <v>124</v>
      </c>
      <c r="C51" s="124">
        <v>0</v>
      </c>
      <c r="D51" s="124"/>
      <c r="E51" s="124"/>
      <c r="F51" s="124"/>
      <c r="G51" s="107">
        <v>2</v>
      </c>
      <c r="H51" s="124"/>
      <c r="I51" s="107">
        <f t="shared" si="3"/>
        <v>2</v>
      </c>
      <c r="J51" s="107">
        <v>2</v>
      </c>
      <c r="K51" s="125">
        <v>2</v>
      </c>
      <c r="L51" s="109">
        <f t="shared" si="1"/>
        <v>1</v>
      </c>
      <c r="M51" s="110">
        <f t="shared" si="4"/>
        <v>100</v>
      </c>
    </row>
    <row r="52" spans="1:13" ht="63.75" customHeight="1" x14ac:dyDescent="0.25">
      <c r="A52" s="161" t="s">
        <v>81</v>
      </c>
      <c r="B52" s="129"/>
      <c r="C52" s="126"/>
      <c r="D52" s="127"/>
      <c r="E52" s="127"/>
      <c r="F52" s="127"/>
      <c r="G52" s="127"/>
      <c r="H52" s="127"/>
      <c r="I52" s="127"/>
      <c r="J52" s="127"/>
      <c r="K52" s="127"/>
      <c r="L52" s="127"/>
      <c r="M52" s="128"/>
    </row>
    <row r="53" spans="1:13" ht="37.5" hidden="1" customHeight="1" x14ac:dyDescent="0.3">
      <c r="A53" s="162" t="s">
        <v>82</v>
      </c>
      <c r="B53" s="129"/>
      <c r="C53" s="129"/>
      <c r="D53" s="129"/>
      <c r="E53" s="129"/>
      <c r="F53" s="129"/>
      <c r="G53" s="129"/>
      <c r="H53" s="107"/>
      <c r="I53" s="107">
        <f t="shared" si="3"/>
        <v>0</v>
      </c>
      <c r="J53" s="107">
        <f t="shared" si="0"/>
        <v>0</v>
      </c>
      <c r="K53" s="108"/>
      <c r="L53" s="109">
        <v>0</v>
      </c>
      <c r="M53" s="110">
        <v>0</v>
      </c>
    </row>
    <row r="54" spans="1:13" ht="56.25" customHeight="1" x14ac:dyDescent="0.3">
      <c r="A54" s="148" t="s">
        <v>83</v>
      </c>
      <c r="B54" s="163">
        <v>130</v>
      </c>
      <c r="C54" s="129">
        <v>18467.12</v>
      </c>
      <c r="D54" s="129">
        <v>18892.400000000001</v>
      </c>
      <c r="E54" s="129">
        <v>20210.5</v>
      </c>
      <c r="F54" s="129">
        <v>20210.5</v>
      </c>
      <c r="G54" s="129">
        <v>20124.5</v>
      </c>
      <c r="H54" s="130">
        <v>18112.2</v>
      </c>
      <c r="I54" s="107">
        <f t="shared" si="3"/>
        <v>9850.7000000000007</v>
      </c>
      <c r="J54" s="107">
        <f t="shared" si="0"/>
        <v>10062.25</v>
      </c>
      <c r="K54" s="108">
        <v>9850.7000000000007</v>
      </c>
      <c r="L54" s="109">
        <f>K54/J54</f>
        <v>0.97897587517702311</v>
      </c>
      <c r="M54" s="110">
        <f t="shared" si="4"/>
        <v>97.897587517702306</v>
      </c>
    </row>
    <row r="55" spans="1:13" ht="46.5" customHeight="1" x14ac:dyDescent="0.3">
      <c r="A55" s="148" t="s">
        <v>84</v>
      </c>
      <c r="B55" s="163">
        <v>140</v>
      </c>
      <c r="C55" s="131">
        <v>3989.44</v>
      </c>
      <c r="D55" s="131">
        <v>4156.2999999999993</v>
      </c>
      <c r="E55" s="131">
        <v>4445.8</v>
      </c>
      <c r="F55" s="131">
        <v>4445.8</v>
      </c>
      <c r="G55" s="131">
        <v>4426.8999999999996</v>
      </c>
      <c r="H55" s="115">
        <v>3835.6</v>
      </c>
      <c r="I55" s="107">
        <f t="shared" si="3"/>
        <v>2032.2</v>
      </c>
      <c r="J55" s="107">
        <f t="shared" si="0"/>
        <v>2213.4499999999998</v>
      </c>
      <c r="K55" s="108">
        <v>2032.2</v>
      </c>
      <c r="L55" s="109">
        <f t="shared" si="1"/>
        <v>0.91811425602566143</v>
      </c>
      <c r="M55" s="110">
        <f t="shared" si="4"/>
        <v>91.811425602566146</v>
      </c>
    </row>
    <row r="56" spans="1:13" s="47" customFormat="1" ht="56.25" customHeight="1" x14ac:dyDescent="0.3">
      <c r="A56" s="152" t="s">
        <v>85</v>
      </c>
      <c r="B56" s="164">
        <v>150</v>
      </c>
      <c r="C56" s="132">
        <v>923.2</v>
      </c>
      <c r="D56" s="131">
        <v>728</v>
      </c>
      <c r="E56" s="131">
        <v>1028.01</v>
      </c>
      <c r="F56" s="131">
        <v>1058.01</v>
      </c>
      <c r="G56" s="131">
        <v>1058.01</v>
      </c>
      <c r="H56" s="115">
        <v>668.8</v>
      </c>
      <c r="I56" s="107">
        <f t="shared" si="3"/>
        <v>245.89999999999998</v>
      </c>
      <c r="J56" s="115">
        <f t="shared" si="0"/>
        <v>529.005</v>
      </c>
      <c r="K56" s="116">
        <f>K57+K58+K59+K60+K61</f>
        <v>245.89999999999998</v>
      </c>
      <c r="L56" s="109">
        <f t="shared" si="1"/>
        <v>0.4648349259458795</v>
      </c>
      <c r="M56" s="110">
        <f t="shared" si="4"/>
        <v>46.48349259458795</v>
      </c>
    </row>
    <row r="57" spans="1:13" ht="38.1" customHeight="1" x14ac:dyDescent="0.3">
      <c r="A57" s="165" t="s">
        <v>86</v>
      </c>
      <c r="B57" s="164">
        <v>151</v>
      </c>
      <c r="C57" s="131">
        <v>500</v>
      </c>
      <c r="D57" s="131">
        <v>500</v>
      </c>
      <c r="E57" s="131">
        <v>700</v>
      </c>
      <c r="F57" s="131">
        <v>700</v>
      </c>
      <c r="G57" s="131">
        <v>700</v>
      </c>
      <c r="H57" s="115">
        <v>509.5</v>
      </c>
      <c r="I57" s="107">
        <f t="shared" si="3"/>
        <v>232.2</v>
      </c>
      <c r="J57" s="115">
        <f t="shared" si="0"/>
        <v>350</v>
      </c>
      <c r="K57" s="116">
        <v>232.2</v>
      </c>
      <c r="L57" s="109">
        <f t="shared" si="1"/>
        <v>0.66342857142857137</v>
      </c>
      <c r="M57" s="110">
        <f t="shared" si="4"/>
        <v>66.342857142857142</v>
      </c>
    </row>
    <row r="58" spans="1:13" ht="38.1" customHeight="1" x14ac:dyDescent="0.3">
      <c r="A58" s="152" t="s">
        <v>87</v>
      </c>
      <c r="B58" s="164">
        <v>152</v>
      </c>
      <c r="C58" s="131">
        <v>90.2</v>
      </c>
      <c r="D58" s="131">
        <v>50</v>
      </c>
      <c r="E58" s="131">
        <v>50</v>
      </c>
      <c r="F58" s="131">
        <v>80</v>
      </c>
      <c r="G58" s="131">
        <v>80</v>
      </c>
      <c r="H58" s="115">
        <v>77.5</v>
      </c>
      <c r="I58" s="107">
        <f t="shared" si="3"/>
        <v>11.5</v>
      </c>
      <c r="J58" s="115">
        <f t="shared" si="0"/>
        <v>40</v>
      </c>
      <c r="K58" s="116">
        <v>11.5</v>
      </c>
      <c r="L58" s="109">
        <f t="shared" si="1"/>
        <v>0.28749999999999998</v>
      </c>
      <c r="M58" s="110">
        <f t="shared" si="4"/>
        <v>28.749999999999996</v>
      </c>
    </row>
    <row r="59" spans="1:13" ht="38.1" customHeight="1" x14ac:dyDescent="0.3">
      <c r="A59" s="152" t="s">
        <v>88</v>
      </c>
      <c r="B59" s="164">
        <v>153</v>
      </c>
      <c r="C59" s="131">
        <v>50</v>
      </c>
      <c r="D59" s="131">
        <v>60.010000000000005</v>
      </c>
      <c r="E59" s="131">
        <v>60.010000000000005</v>
      </c>
      <c r="F59" s="131">
        <v>60.010000000000005</v>
      </c>
      <c r="G59" s="131">
        <v>60.010000000000005</v>
      </c>
      <c r="H59" s="115">
        <v>53.8</v>
      </c>
      <c r="I59" s="107">
        <f t="shared" si="3"/>
        <v>0</v>
      </c>
      <c r="J59" s="115">
        <f t="shared" si="0"/>
        <v>30.005000000000003</v>
      </c>
      <c r="K59" s="116">
        <v>0</v>
      </c>
      <c r="L59" s="109">
        <f t="shared" si="1"/>
        <v>0</v>
      </c>
      <c r="M59" s="110">
        <f t="shared" si="4"/>
        <v>0</v>
      </c>
    </row>
    <row r="60" spans="1:13" ht="38.1" customHeight="1" x14ac:dyDescent="0.3">
      <c r="A60" s="152" t="s">
        <v>89</v>
      </c>
      <c r="B60" s="164">
        <v>154</v>
      </c>
      <c r="C60" s="131">
        <v>33</v>
      </c>
      <c r="D60" s="131">
        <v>18</v>
      </c>
      <c r="E60" s="131">
        <v>18</v>
      </c>
      <c r="F60" s="131">
        <v>18</v>
      </c>
      <c r="G60" s="131">
        <v>18</v>
      </c>
      <c r="H60" s="115">
        <v>28</v>
      </c>
      <c r="I60" s="107">
        <f t="shared" si="3"/>
        <v>2.2000000000000002</v>
      </c>
      <c r="J60" s="115">
        <f t="shared" si="0"/>
        <v>9</v>
      </c>
      <c r="K60" s="116">
        <v>2.2000000000000002</v>
      </c>
      <c r="L60" s="109">
        <f>K60/J60</f>
        <v>0.24444444444444446</v>
      </c>
      <c r="M60" s="110">
        <f t="shared" si="4"/>
        <v>24.444444444444446</v>
      </c>
    </row>
    <row r="61" spans="1:13" s="48" customFormat="1" ht="72.75" customHeight="1" x14ac:dyDescent="0.3">
      <c r="A61" s="166" t="s">
        <v>90</v>
      </c>
      <c r="B61" s="164">
        <v>155</v>
      </c>
      <c r="C61" s="132">
        <v>0</v>
      </c>
      <c r="D61" s="131">
        <v>100</v>
      </c>
      <c r="E61" s="131">
        <v>200</v>
      </c>
      <c r="F61" s="131">
        <v>200</v>
      </c>
      <c r="G61" s="131">
        <v>200</v>
      </c>
      <c r="H61" s="115"/>
      <c r="I61" s="107">
        <f t="shared" si="3"/>
        <v>0</v>
      </c>
      <c r="J61" s="115">
        <f t="shared" si="0"/>
        <v>100</v>
      </c>
      <c r="K61" s="116">
        <v>0</v>
      </c>
      <c r="L61" s="109">
        <f t="shared" si="1"/>
        <v>0</v>
      </c>
      <c r="M61" s="110">
        <f t="shared" si="4"/>
        <v>0</v>
      </c>
    </row>
    <row r="62" spans="1:13" s="49" customFormat="1" ht="61.5" customHeight="1" x14ac:dyDescent="0.3">
      <c r="A62" s="163" t="s">
        <v>91</v>
      </c>
      <c r="B62" s="163">
        <v>160</v>
      </c>
      <c r="C62" s="129">
        <v>1119.8</v>
      </c>
      <c r="D62" s="129">
        <v>702.9</v>
      </c>
      <c r="E62" s="129">
        <v>953</v>
      </c>
      <c r="F62" s="129">
        <v>953</v>
      </c>
      <c r="G62" s="129">
        <v>953</v>
      </c>
      <c r="H62" s="107">
        <v>751.96</v>
      </c>
      <c r="I62" s="107">
        <f t="shared" si="3"/>
        <v>192.3</v>
      </c>
      <c r="J62" s="107">
        <f t="shared" si="0"/>
        <v>476.5</v>
      </c>
      <c r="K62" s="108">
        <f>K63+K64+K65+K66+K67+K68</f>
        <v>192.3</v>
      </c>
      <c r="L62" s="109">
        <f t="shared" si="1"/>
        <v>0.40356768100734525</v>
      </c>
      <c r="M62" s="110">
        <f t="shared" si="4"/>
        <v>40.356768100734527</v>
      </c>
    </row>
    <row r="63" spans="1:13" s="50" customFormat="1" ht="38.1" customHeight="1" x14ac:dyDescent="0.3">
      <c r="A63" s="167" t="s">
        <v>92</v>
      </c>
      <c r="B63" s="164">
        <v>161</v>
      </c>
      <c r="C63" s="131">
        <v>0</v>
      </c>
      <c r="D63" s="131">
        <v>0</v>
      </c>
      <c r="E63" s="131"/>
      <c r="F63" s="131"/>
      <c r="G63" s="131">
        <v>0</v>
      </c>
      <c r="H63" s="115">
        <v>0</v>
      </c>
      <c r="I63" s="107">
        <f t="shared" si="3"/>
        <v>0</v>
      </c>
      <c r="J63" s="115">
        <f t="shared" si="0"/>
        <v>0</v>
      </c>
      <c r="K63" s="116">
        <v>0</v>
      </c>
      <c r="L63" s="109">
        <v>0</v>
      </c>
      <c r="M63" s="110">
        <v>0</v>
      </c>
    </row>
    <row r="64" spans="1:13" ht="38.1" customHeight="1" x14ac:dyDescent="0.3">
      <c r="A64" s="167" t="s">
        <v>93</v>
      </c>
      <c r="B64" s="164">
        <v>162</v>
      </c>
      <c r="C64" s="131">
        <v>222.6</v>
      </c>
      <c r="D64" s="131">
        <v>272.39999999999998</v>
      </c>
      <c r="E64" s="131">
        <v>272.39999999999998</v>
      </c>
      <c r="F64" s="131">
        <v>272.39999999999998</v>
      </c>
      <c r="G64" s="131">
        <v>272.39999999999998</v>
      </c>
      <c r="H64" s="115">
        <v>136.96</v>
      </c>
      <c r="I64" s="107">
        <f t="shared" si="3"/>
        <v>19.100000000000001</v>
      </c>
      <c r="J64" s="115">
        <f t="shared" si="0"/>
        <v>136.19999999999999</v>
      </c>
      <c r="K64" s="116">
        <v>19.100000000000001</v>
      </c>
      <c r="L64" s="109">
        <f t="shared" si="1"/>
        <v>0.14023494860499269</v>
      </c>
      <c r="M64" s="110">
        <f t="shared" si="4"/>
        <v>14.02349486049927</v>
      </c>
    </row>
    <row r="65" spans="1:13" ht="38.1" customHeight="1" x14ac:dyDescent="0.3">
      <c r="A65" s="168" t="s">
        <v>94</v>
      </c>
      <c r="B65" s="164">
        <v>163</v>
      </c>
      <c r="C65" s="131">
        <v>345.6</v>
      </c>
      <c r="D65" s="131">
        <v>231.9</v>
      </c>
      <c r="E65" s="131">
        <v>431.9</v>
      </c>
      <c r="F65" s="131">
        <v>431.9</v>
      </c>
      <c r="G65" s="131">
        <v>431.9</v>
      </c>
      <c r="H65" s="115">
        <v>123</v>
      </c>
      <c r="I65" s="107">
        <f t="shared" si="3"/>
        <v>68</v>
      </c>
      <c r="J65" s="115">
        <f t="shared" si="0"/>
        <v>215.95</v>
      </c>
      <c r="K65" s="116">
        <v>68</v>
      </c>
      <c r="L65" s="109">
        <f t="shared" si="1"/>
        <v>0.31488770548738138</v>
      </c>
      <c r="M65" s="110">
        <f t="shared" si="4"/>
        <v>31.488770548738138</v>
      </c>
    </row>
    <row r="66" spans="1:13" ht="38.1" customHeight="1" x14ac:dyDescent="0.3">
      <c r="A66" s="168" t="s">
        <v>95</v>
      </c>
      <c r="B66" s="164">
        <v>164</v>
      </c>
      <c r="C66" s="131">
        <v>500</v>
      </c>
      <c r="D66" s="131">
        <v>154.9</v>
      </c>
      <c r="E66" s="131">
        <v>205</v>
      </c>
      <c r="F66" s="131">
        <v>205</v>
      </c>
      <c r="G66" s="131">
        <v>205</v>
      </c>
      <c r="H66" s="115">
        <v>492</v>
      </c>
      <c r="I66" s="107">
        <f t="shared" si="3"/>
        <v>105.2</v>
      </c>
      <c r="J66" s="115">
        <f t="shared" si="0"/>
        <v>102.5</v>
      </c>
      <c r="K66" s="116">
        <v>105.2</v>
      </c>
      <c r="L66" s="109">
        <f t="shared" si="1"/>
        <v>1.0263414634146342</v>
      </c>
      <c r="M66" s="110">
        <f t="shared" si="4"/>
        <v>102.63414634146342</v>
      </c>
    </row>
    <row r="67" spans="1:13" ht="38.1" customHeight="1" x14ac:dyDescent="0.3">
      <c r="A67" s="169" t="s">
        <v>96</v>
      </c>
      <c r="B67" s="164">
        <v>165</v>
      </c>
      <c r="C67" s="131">
        <v>31.6</v>
      </c>
      <c r="D67" s="131">
        <v>23.7</v>
      </c>
      <c r="E67" s="131">
        <v>23.7</v>
      </c>
      <c r="F67" s="131">
        <v>23.7</v>
      </c>
      <c r="G67" s="131">
        <v>23.7</v>
      </c>
      <c r="H67" s="115">
        <v>0</v>
      </c>
      <c r="I67" s="107">
        <f t="shared" si="3"/>
        <v>0</v>
      </c>
      <c r="J67" s="115">
        <f t="shared" si="0"/>
        <v>11.85</v>
      </c>
      <c r="K67" s="116">
        <v>0</v>
      </c>
      <c r="L67" s="109">
        <f t="shared" si="1"/>
        <v>0</v>
      </c>
      <c r="M67" s="110">
        <f t="shared" si="4"/>
        <v>0</v>
      </c>
    </row>
    <row r="68" spans="1:13" ht="38.1" customHeight="1" x14ac:dyDescent="0.3">
      <c r="A68" s="170" t="s">
        <v>97</v>
      </c>
      <c r="B68" s="164">
        <v>166</v>
      </c>
      <c r="C68" s="131">
        <v>20</v>
      </c>
      <c r="D68" s="131">
        <v>20</v>
      </c>
      <c r="E68" s="131">
        <v>20</v>
      </c>
      <c r="F68" s="131">
        <v>20</v>
      </c>
      <c r="G68" s="131">
        <v>20</v>
      </c>
      <c r="H68" s="115">
        <v>0</v>
      </c>
      <c r="I68" s="107">
        <f t="shared" si="3"/>
        <v>0</v>
      </c>
      <c r="J68" s="115">
        <f t="shared" si="0"/>
        <v>10</v>
      </c>
      <c r="K68" s="116">
        <v>0</v>
      </c>
      <c r="L68" s="109">
        <f t="shared" si="1"/>
        <v>0</v>
      </c>
      <c r="M68" s="110">
        <f t="shared" si="4"/>
        <v>0</v>
      </c>
    </row>
    <row r="69" spans="1:13" ht="56.25" customHeight="1" x14ac:dyDescent="0.3">
      <c r="A69" s="171" t="s">
        <v>98</v>
      </c>
      <c r="B69" s="163">
        <v>170</v>
      </c>
      <c r="C69" s="129">
        <v>511.2</v>
      </c>
      <c r="D69" s="129">
        <v>0</v>
      </c>
      <c r="E69" s="129">
        <v>150.19999999999999</v>
      </c>
      <c r="F69" s="129">
        <v>205.7</v>
      </c>
      <c r="G69" s="129">
        <v>155.69999999999999</v>
      </c>
      <c r="H69" s="115">
        <v>321.99</v>
      </c>
      <c r="I69" s="107">
        <f t="shared" si="3"/>
        <v>0</v>
      </c>
      <c r="J69" s="107">
        <f t="shared" si="0"/>
        <v>77.849999999999994</v>
      </c>
      <c r="K69" s="108">
        <f>K70+K71+K72+K73+K74+K75</f>
        <v>0</v>
      </c>
      <c r="L69" s="109">
        <f t="shared" si="1"/>
        <v>0</v>
      </c>
      <c r="M69" s="110">
        <f t="shared" si="4"/>
        <v>0</v>
      </c>
    </row>
    <row r="70" spans="1:13" s="51" customFormat="1" ht="38.1" customHeight="1" x14ac:dyDescent="0.3">
      <c r="A70" s="172" t="s">
        <v>99</v>
      </c>
      <c r="B70" s="164">
        <v>171</v>
      </c>
      <c r="C70" s="131">
        <v>250</v>
      </c>
      <c r="D70" s="131">
        <v>0</v>
      </c>
      <c r="E70" s="131">
        <v>50.2</v>
      </c>
      <c r="F70" s="131">
        <v>100.2</v>
      </c>
      <c r="G70" s="131">
        <v>50.2</v>
      </c>
      <c r="H70" s="115">
        <v>124.19</v>
      </c>
      <c r="I70" s="107">
        <f t="shared" si="3"/>
        <v>0</v>
      </c>
      <c r="J70" s="115">
        <f t="shared" si="0"/>
        <v>25.1</v>
      </c>
      <c r="K70" s="116">
        <v>0</v>
      </c>
      <c r="L70" s="109">
        <f t="shared" si="1"/>
        <v>0</v>
      </c>
      <c r="M70" s="110">
        <f t="shared" si="4"/>
        <v>0</v>
      </c>
    </row>
    <row r="71" spans="1:13" s="51" customFormat="1" ht="38.1" customHeight="1" x14ac:dyDescent="0.3">
      <c r="A71" s="168" t="s">
        <v>100</v>
      </c>
      <c r="B71" s="164">
        <v>172</v>
      </c>
      <c r="C71" s="131">
        <v>256.2</v>
      </c>
      <c r="D71" s="131">
        <v>0</v>
      </c>
      <c r="E71" s="131">
        <v>100</v>
      </c>
      <c r="F71" s="131">
        <v>100</v>
      </c>
      <c r="G71" s="131">
        <v>100</v>
      </c>
      <c r="H71" s="115">
        <v>186.9</v>
      </c>
      <c r="I71" s="107">
        <f t="shared" si="3"/>
        <v>0</v>
      </c>
      <c r="J71" s="115">
        <f t="shared" si="0"/>
        <v>50</v>
      </c>
      <c r="K71" s="116">
        <v>0</v>
      </c>
      <c r="L71" s="109">
        <f t="shared" si="1"/>
        <v>0</v>
      </c>
      <c r="M71" s="110">
        <f t="shared" si="4"/>
        <v>0</v>
      </c>
    </row>
    <row r="72" spans="1:13" s="51" customFormat="1" ht="38.1" customHeight="1" x14ac:dyDescent="0.3">
      <c r="A72" s="168" t="s">
        <v>101</v>
      </c>
      <c r="B72" s="164">
        <v>173</v>
      </c>
      <c r="C72" s="131">
        <v>5</v>
      </c>
      <c r="D72" s="131">
        <v>0</v>
      </c>
      <c r="E72" s="131">
        <v>0</v>
      </c>
      <c r="F72" s="131">
        <v>5.5</v>
      </c>
      <c r="G72" s="131">
        <v>5.5</v>
      </c>
      <c r="H72" s="115">
        <v>10.9</v>
      </c>
      <c r="I72" s="107">
        <f t="shared" si="3"/>
        <v>0</v>
      </c>
      <c r="J72" s="115">
        <f t="shared" si="0"/>
        <v>2.75</v>
      </c>
      <c r="K72" s="116">
        <v>0</v>
      </c>
      <c r="L72" s="109">
        <f t="shared" si="1"/>
        <v>0</v>
      </c>
      <c r="M72" s="110">
        <f t="shared" si="4"/>
        <v>0</v>
      </c>
    </row>
    <row r="73" spans="1:13" s="51" customFormat="1" ht="37.5" customHeight="1" x14ac:dyDescent="0.3">
      <c r="A73" s="168" t="s">
        <v>102</v>
      </c>
      <c r="B73" s="164">
        <v>173</v>
      </c>
      <c r="C73" s="131">
        <v>0</v>
      </c>
      <c r="D73" s="131">
        <v>0</v>
      </c>
      <c r="E73" s="131">
        <v>0</v>
      </c>
      <c r="F73" s="131">
        <v>0</v>
      </c>
      <c r="G73" s="131">
        <v>0</v>
      </c>
      <c r="H73" s="115">
        <v>0</v>
      </c>
      <c r="I73" s="107">
        <f t="shared" si="3"/>
        <v>0</v>
      </c>
      <c r="J73" s="115">
        <f t="shared" si="0"/>
        <v>0</v>
      </c>
      <c r="K73" s="116">
        <v>0</v>
      </c>
      <c r="L73" s="109">
        <v>0</v>
      </c>
      <c r="M73" s="110">
        <v>0</v>
      </c>
    </row>
    <row r="74" spans="1:13" s="51" customFormat="1" ht="37.5" hidden="1" customHeight="1" x14ac:dyDescent="0.3">
      <c r="A74" s="161" t="s">
        <v>46</v>
      </c>
      <c r="B74" s="164">
        <v>174</v>
      </c>
      <c r="C74" s="131">
        <v>0</v>
      </c>
      <c r="D74" s="131">
        <v>0</v>
      </c>
      <c r="E74" s="131">
        <v>0</v>
      </c>
      <c r="F74" s="131">
        <v>0</v>
      </c>
      <c r="G74" s="131">
        <v>0</v>
      </c>
      <c r="H74" s="115">
        <v>0</v>
      </c>
      <c r="I74" s="107">
        <f t="shared" si="3"/>
        <v>0</v>
      </c>
      <c r="J74" s="115">
        <f t="shared" si="0"/>
        <v>0</v>
      </c>
      <c r="K74" s="116"/>
      <c r="L74" s="109">
        <v>0</v>
      </c>
      <c r="M74" s="110">
        <v>0</v>
      </c>
    </row>
    <row r="75" spans="1:13" s="52" customFormat="1" ht="38.1" customHeight="1" x14ac:dyDescent="0.3">
      <c r="A75" s="168" t="s">
        <v>103</v>
      </c>
      <c r="B75" s="164">
        <v>180</v>
      </c>
      <c r="C75" s="131">
        <v>0</v>
      </c>
      <c r="D75" s="131">
        <v>0</v>
      </c>
      <c r="E75" s="131">
        <v>0</v>
      </c>
      <c r="F75" s="131">
        <v>0</v>
      </c>
      <c r="G75" s="131">
        <v>0</v>
      </c>
      <c r="H75" s="115">
        <v>0</v>
      </c>
      <c r="I75" s="107">
        <f t="shared" si="3"/>
        <v>0</v>
      </c>
      <c r="J75" s="115">
        <f t="shared" si="0"/>
        <v>0</v>
      </c>
      <c r="K75" s="116">
        <v>0</v>
      </c>
      <c r="L75" s="109">
        <v>0</v>
      </c>
      <c r="M75" s="110">
        <v>0</v>
      </c>
    </row>
    <row r="76" spans="1:13" s="49" customFormat="1" ht="38.1" customHeight="1" x14ac:dyDescent="0.3">
      <c r="A76" s="171" t="s">
        <v>104</v>
      </c>
      <c r="B76" s="163">
        <v>190</v>
      </c>
      <c r="C76" s="129">
        <v>463.9</v>
      </c>
      <c r="D76" s="129">
        <v>382</v>
      </c>
      <c r="E76" s="129">
        <v>382</v>
      </c>
      <c r="F76" s="129">
        <v>501.50000000000006</v>
      </c>
      <c r="G76" s="129">
        <v>501.50000000000006</v>
      </c>
      <c r="H76" s="107">
        <v>312.89999999999998</v>
      </c>
      <c r="I76" s="107">
        <f t="shared" si="3"/>
        <v>70.55</v>
      </c>
      <c r="J76" s="107">
        <f t="shared" si="0"/>
        <v>250.75000000000003</v>
      </c>
      <c r="K76" s="108">
        <f>K77+K78+K79+K80+K81+K82+K83+K84</f>
        <v>70.55</v>
      </c>
      <c r="L76" s="109">
        <f t="shared" si="1"/>
        <v>0.28135593220338978</v>
      </c>
      <c r="M76" s="110">
        <f t="shared" si="4"/>
        <v>28.135593220338979</v>
      </c>
    </row>
    <row r="77" spans="1:13" ht="38.1" customHeight="1" x14ac:dyDescent="0.3">
      <c r="A77" s="168" t="s">
        <v>105</v>
      </c>
      <c r="B77" s="164">
        <v>191</v>
      </c>
      <c r="C77" s="131">
        <v>36</v>
      </c>
      <c r="D77" s="131">
        <v>40</v>
      </c>
      <c r="E77" s="131">
        <v>40</v>
      </c>
      <c r="F77" s="131">
        <v>40</v>
      </c>
      <c r="G77" s="131">
        <v>40</v>
      </c>
      <c r="H77" s="115">
        <v>36</v>
      </c>
      <c r="I77" s="107">
        <f t="shared" si="3"/>
        <v>0</v>
      </c>
      <c r="J77" s="115">
        <f t="shared" si="0"/>
        <v>20</v>
      </c>
      <c r="K77" s="116">
        <v>0</v>
      </c>
      <c r="L77" s="109">
        <f t="shared" si="1"/>
        <v>0</v>
      </c>
      <c r="M77" s="110">
        <f t="shared" si="4"/>
        <v>0</v>
      </c>
    </row>
    <row r="78" spans="1:13" ht="38.1" customHeight="1" x14ac:dyDescent="0.3">
      <c r="A78" s="173" t="s">
        <v>106</v>
      </c>
      <c r="B78" s="164">
        <v>192</v>
      </c>
      <c r="C78" s="131">
        <v>45</v>
      </c>
      <c r="D78" s="131">
        <v>42</v>
      </c>
      <c r="E78" s="131">
        <v>42</v>
      </c>
      <c r="F78" s="131">
        <v>42</v>
      </c>
      <c r="G78" s="131">
        <v>42</v>
      </c>
      <c r="H78" s="115">
        <v>38.9</v>
      </c>
      <c r="I78" s="107">
        <f t="shared" si="3"/>
        <v>12.4</v>
      </c>
      <c r="J78" s="115">
        <f t="shared" si="0"/>
        <v>21</v>
      </c>
      <c r="K78" s="116">
        <v>12.4</v>
      </c>
      <c r="L78" s="109">
        <f t="shared" si="1"/>
        <v>0.59047619047619049</v>
      </c>
      <c r="M78" s="110">
        <f t="shared" si="4"/>
        <v>59.047619047619051</v>
      </c>
    </row>
    <row r="79" spans="1:13" s="47" customFormat="1" ht="46.5" customHeight="1" x14ac:dyDescent="0.3">
      <c r="A79" s="168" t="s">
        <v>107</v>
      </c>
      <c r="B79" s="164">
        <v>193</v>
      </c>
      <c r="C79" s="131">
        <v>222.9</v>
      </c>
      <c r="D79" s="131">
        <v>225</v>
      </c>
      <c r="E79" s="131">
        <v>225</v>
      </c>
      <c r="F79" s="131">
        <v>225</v>
      </c>
      <c r="G79" s="131">
        <v>225</v>
      </c>
      <c r="H79" s="115">
        <v>159.9</v>
      </c>
      <c r="I79" s="107">
        <f>K79</f>
        <v>32.25</v>
      </c>
      <c r="J79" s="115">
        <f t="shared" si="0"/>
        <v>112.5</v>
      </c>
      <c r="K79" s="116">
        <v>32.25</v>
      </c>
      <c r="L79" s="109">
        <f t="shared" si="1"/>
        <v>0.28666666666666668</v>
      </c>
      <c r="M79" s="110">
        <f t="shared" si="4"/>
        <v>28.666666666666668</v>
      </c>
    </row>
    <row r="80" spans="1:13" ht="38.1" customHeight="1" x14ac:dyDescent="0.3">
      <c r="A80" s="168" t="s">
        <v>108</v>
      </c>
      <c r="B80" s="164">
        <v>194</v>
      </c>
      <c r="C80" s="131">
        <v>5</v>
      </c>
      <c r="D80" s="131">
        <v>0</v>
      </c>
      <c r="E80" s="131">
        <v>0</v>
      </c>
      <c r="F80" s="131">
        <v>97.5</v>
      </c>
      <c r="G80" s="131">
        <v>97.5</v>
      </c>
      <c r="H80" s="115">
        <v>0</v>
      </c>
      <c r="I80" s="107">
        <f>K80</f>
        <v>0</v>
      </c>
      <c r="J80" s="115">
        <f t="shared" si="0"/>
        <v>48.75</v>
      </c>
      <c r="K80" s="116">
        <v>0</v>
      </c>
      <c r="L80" s="109">
        <f t="shared" si="1"/>
        <v>0</v>
      </c>
      <c r="M80" s="110">
        <f t="shared" si="4"/>
        <v>0</v>
      </c>
    </row>
    <row r="81" spans="1:13" ht="36" customHeight="1" x14ac:dyDescent="0.3">
      <c r="A81" s="174" t="s">
        <v>109</v>
      </c>
      <c r="B81" s="164">
        <v>195</v>
      </c>
      <c r="C81" s="133">
        <v>50</v>
      </c>
      <c r="D81" s="133"/>
      <c r="E81" s="131"/>
      <c r="F81" s="131"/>
      <c r="G81" s="131"/>
      <c r="H81" s="115">
        <v>39.4</v>
      </c>
      <c r="I81" s="107">
        <f t="shared" ref="I81:I141" si="5">K81</f>
        <v>0</v>
      </c>
      <c r="J81" s="115"/>
      <c r="K81" s="116"/>
      <c r="L81" s="109">
        <v>0</v>
      </c>
      <c r="M81" s="110">
        <v>0</v>
      </c>
    </row>
    <row r="82" spans="1:13" ht="38.1" customHeight="1" x14ac:dyDescent="0.3">
      <c r="A82" s="152" t="s">
        <v>110</v>
      </c>
      <c r="B82" s="164" t="s">
        <v>111</v>
      </c>
      <c r="C82" s="116">
        <v>50</v>
      </c>
      <c r="D82" s="116"/>
      <c r="E82" s="134"/>
      <c r="F82" s="134"/>
      <c r="G82" s="134"/>
      <c r="H82" s="115">
        <v>4.5999999999999996</v>
      </c>
      <c r="I82" s="107">
        <f t="shared" si="5"/>
        <v>0</v>
      </c>
      <c r="J82" s="115"/>
      <c r="K82" s="116"/>
      <c r="L82" s="109">
        <v>0</v>
      </c>
      <c r="M82" s="110">
        <v>0</v>
      </c>
    </row>
    <row r="83" spans="1:13" s="5" customFormat="1" ht="38.1" customHeight="1" x14ac:dyDescent="0.3">
      <c r="A83" s="175" t="s">
        <v>112</v>
      </c>
      <c r="B83" s="164">
        <v>222</v>
      </c>
      <c r="C83" s="134">
        <v>40</v>
      </c>
      <c r="D83" s="134"/>
      <c r="E83" s="134">
        <v>50</v>
      </c>
      <c r="F83" s="134">
        <v>50</v>
      </c>
      <c r="G83" s="134">
        <v>20</v>
      </c>
      <c r="H83" s="115">
        <v>0</v>
      </c>
      <c r="I83" s="107">
        <f t="shared" si="5"/>
        <v>0</v>
      </c>
      <c r="J83" s="115">
        <f t="shared" si="0"/>
        <v>10</v>
      </c>
      <c r="K83" s="116">
        <v>0</v>
      </c>
      <c r="L83" s="109">
        <f t="shared" si="1"/>
        <v>0</v>
      </c>
      <c r="M83" s="110">
        <f t="shared" si="4"/>
        <v>0</v>
      </c>
    </row>
    <row r="84" spans="1:13" ht="38.1" customHeight="1" x14ac:dyDescent="0.3">
      <c r="A84" s="168" t="s">
        <v>113</v>
      </c>
      <c r="B84" s="164">
        <v>196</v>
      </c>
      <c r="C84" s="134">
        <v>15</v>
      </c>
      <c r="D84" s="134">
        <v>25</v>
      </c>
      <c r="E84" s="134">
        <v>25</v>
      </c>
      <c r="F84" s="134">
        <v>47</v>
      </c>
      <c r="G84" s="134">
        <v>77</v>
      </c>
      <c r="H84" s="115">
        <v>34.1</v>
      </c>
      <c r="I84" s="107">
        <f t="shared" si="5"/>
        <v>25.9</v>
      </c>
      <c r="J84" s="115">
        <f t="shared" si="0"/>
        <v>38.5</v>
      </c>
      <c r="K84" s="116">
        <v>25.9</v>
      </c>
      <c r="L84" s="109">
        <f t="shared" si="1"/>
        <v>0.67272727272727273</v>
      </c>
      <c r="M84" s="110">
        <f t="shared" si="4"/>
        <v>67.272727272727266</v>
      </c>
    </row>
    <row r="85" spans="1:13" s="47" customFormat="1" ht="38.1" customHeight="1" x14ac:dyDescent="0.3">
      <c r="A85" s="176" t="s">
        <v>114</v>
      </c>
      <c r="B85" s="164">
        <v>200</v>
      </c>
      <c r="C85" s="129">
        <v>300</v>
      </c>
      <c r="D85" s="129">
        <v>371.2</v>
      </c>
      <c r="E85" s="129">
        <v>371.2</v>
      </c>
      <c r="F85" s="129">
        <v>371.2</v>
      </c>
      <c r="G85" s="129">
        <v>371.2</v>
      </c>
      <c r="H85" s="135">
        <v>300</v>
      </c>
      <c r="I85" s="107">
        <f t="shared" si="5"/>
        <v>185.6</v>
      </c>
      <c r="J85" s="107">
        <f t="shared" si="0"/>
        <v>185.6</v>
      </c>
      <c r="K85" s="108">
        <v>185.6</v>
      </c>
      <c r="L85" s="109">
        <f t="shared" si="1"/>
        <v>1</v>
      </c>
      <c r="M85" s="110">
        <f t="shared" si="4"/>
        <v>100</v>
      </c>
    </row>
    <row r="86" spans="1:13" s="11" customFormat="1" ht="38.1" customHeight="1" x14ac:dyDescent="0.3">
      <c r="A86" s="171" t="s">
        <v>115</v>
      </c>
      <c r="B86" s="163">
        <v>210</v>
      </c>
      <c r="C86" s="129">
        <v>591.4</v>
      </c>
      <c r="D86" s="129">
        <v>780.2</v>
      </c>
      <c r="E86" s="129">
        <v>927.40000000000009</v>
      </c>
      <c r="F86" s="129">
        <v>888.99999999999989</v>
      </c>
      <c r="G86" s="129">
        <v>939</v>
      </c>
      <c r="H86" s="107">
        <v>468.09</v>
      </c>
      <c r="I86" s="107">
        <f t="shared" si="5"/>
        <v>204.28000000000003</v>
      </c>
      <c r="J86" s="107">
        <f>G86/4*2</f>
        <v>469.5</v>
      </c>
      <c r="K86" s="108">
        <f>K87+K88+K89+K90+K91+K92+K93+K94+K95+K96+K97+K98+K99+K100+K101+K102+K103+K104</f>
        <v>204.28000000000003</v>
      </c>
      <c r="L86" s="109">
        <f t="shared" si="1"/>
        <v>0.43510117145899901</v>
      </c>
      <c r="M86" s="110">
        <f t="shared" si="4"/>
        <v>43.510117145899905</v>
      </c>
    </row>
    <row r="87" spans="1:13" s="53" customFormat="1" ht="38.1" customHeight="1" x14ac:dyDescent="0.3">
      <c r="A87" s="168" t="s">
        <v>116</v>
      </c>
      <c r="B87" s="164">
        <v>211</v>
      </c>
      <c r="C87" s="131">
        <v>86.399999999999991</v>
      </c>
      <c r="D87" s="131">
        <v>88</v>
      </c>
      <c r="E87" s="131">
        <v>88</v>
      </c>
      <c r="F87" s="131">
        <v>88</v>
      </c>
      <c r="G87" s="131">
        <v>88</v>
      </c>
      <c r="H87" s="115">
        <v>85.9</v>
      </c>
      <c r="I87" s="107">
        <f t="shared" si="5"/>
        <v>41.3</v>
      </c>
      <c r="J87" s="115">
        <f t="shared" si="0"/>
        <v>44</v>
      </c>
      <c r="K87" s="116">
        <v>41.3</v>
      </c>
      <c r="L87" s="109">
        <f t="shared" si="1"/>
        <v>0.9386363636363636</v>
      </c>
      <c r="M87" s="110">
        <f t="shared" si="4"/>
        <v>93.86363636363636</v>
      </c>
    </row>
    <row r="88" spans="1:13" s="47" customFormat="1" ht="38.1" customHeight="1" x14ac:dyDescent="0.3">
      <c r="A88" s="168" t="s">
        <v>117</v>
      </c>
      <c r="B88" s="164">
        <v>212</v>
      </c>
      <c r="C88" s="131">
        <v>15.6</v>
      </c>
      <c r="D88" s="131">
        <v>16.399999999999999</v>
      </c>
      <c r="E88" s="131">
        <v>16.399999999999999</v>
      </c>
      <c r="F88" s="131">
        <v>16.399999999999999</v>
      </c>
      <c r="G88" s="131">
        <v>16.399999999999999</v>
      </c>
      <c r="H88" s="115">
        <v>15.6</v>
      </c>
      <c r="I88" s="107">
        <f t="shared" si="5"/>
        <v>7.8</v>
      </c>
      <c r="J88" s="115">
        <f t="shared" si="0"/>
        <v>8.1999999999999993</v>
      </c>
      <c r="K88" s="116">
        <v>7.8</v>
      </c>
      <c r="L88" s="109">
        <f t="shared" si="1"/>
        <v>0.95121951219512202</v>
      </c>
      <c r="M88" s="110">
        <f t="shared" si="4"/>
        <v>95.121951219512198</v>
      </c>
    </row>
    <row r="89" spans="1:13" s="47" customFormat="1" ht="38.1" customHeight="1" x14ac:dyDescent="0.3">
      <c r="A89" s="168" t="s">
        <v>118</v>
      </c>
      <c r="B89" s="164">
        <v>213</v>
      </c>
      <c r="C89" s="131">
        <v>9.6</v>
      </c>
      <c r="D89" s="131">
        <v>24.8</v>
      </c>
      <c r="E89" s="131">
        <v>12</v>
      </c>
      <c r="F89" s="131">
        <v>12</v>
      </c>
      <c r="G89" s="131">
        <v>12</v>
      </c>
      <c r="H89" s="115">
        <v>9.6</v>
      </c>
      <c r="I89" s="107">
        <f t="shared" si="5"/>
        <v>6</v>
      </c>
      <c r="J89" s="115">
        <f t="shared" si="0"/>
        <v>6</v>
      </c>
      <c r="K89" s="116">
        <v>6</v>
      </c>
      <c r="L89" s="109">
        <f t="shared" si="1"/>
        <v>1</v>
      </c>
      <c r="M89" s="110">
        <f t="shared" si="4"/>
        <v>100</v>
      </c>
    </row>
    <row r="90" spans="1:13" ht="38.1" customHeight="1" x14ac:dyDescent="0.3">
      <c r="A90" s="168" t="s">
        <v>119</v>
      </c>
      <c r="B90" s="164">
        <v>214</v>
      </c>
      <c r="C90" s="131">
        <v>27</v>
      </c>
      <c r="D90" s="131">
        <v>45</v>
      </c>
      <c r="E90" s="131">
        <v>45</v>
      </c>
      <c r="F90" s="131">
        <v>45</v>
      </c>
      <c r="G90" s="131">
        <v>45</v>
      </c>
      <c r="H90" s="115">
        <v>19</v>
      </c>
      <c r="I90" s="107">
        <f t="shared" si="5"/>
        <v>6.6</v>
      </c>
      <c r="J90" s="115">
        <f t="shared" si="0"/>
        <v>22.5</v>
      </c>
      <c r="K90" s="116">
        <v>6.6</v>
      </c>
      <c r="L90" s="109">
        <f t="shared" si="1"/>
        <v>0.29333333333333333</v>
      </c>
      <c r="M90" s="110">
        <f t="shared" si="4"/>
        <v>29.333333333333332</v>
      </c>
    </row>
    <row r="91" spans="1:13" s="54" customFormat="1" ht="38.1" customHeight="1" x14ac:dyDescent="0.3">
      <c r="A91" s="168" t="s">
        <v>120</v>
      </c>
      <c r="B91" s="164">
        <v>215</v>
      </c>
      <c r="C91" s="132">
        <v>155</v>
      </c>
      <c r="D91" s="131">
        <v>190</v>
      </c>
      <c r="E91" s="131">
        <v>190</v>
      </c>
      <c r="F91" s="131">
        <v>160</v>
      </c>
      <c r="G91" s="131">
        <v>160</v>
      </c>
      <c r="H91" s="115">
        <v>98.2</v>
      </c>
      <c r="I91" s="107">
        <f t="shared" si="5"/>
        <v>62.3</v>
      </c>
      <c r="J91" s="115">
        <f t="shared" si="0"/>
        <v>80</v>
      </c>
      <c r="K91" s="116">
        <v>62.3</v>
      </c>
      <c r="L91" s="109">
        <f t="shared" si="1"/>
        <v>0.77874999999999994</v>
      </c>
      <c r="M91" s="110">
        <f t="shared" si="4"/>
        <v>77.875</v>
      </c>
    </row>
    <row r="92" spans="1:13" ht="38.1" customHeight="1" x14ac:dyDescent="0.3">
      <c r="A92" s="168" t="s">
        <v>121</v>
      </c>
      <c r="B92" s="164">
        <v>216</v>
      </c>
      <c r="C92" s="131">
        <v>90</v>
      </c>
      <c r="D92" s="131">
        <v>130</v>
      </c>
      <c r="E92" s="131">
        <v>130</v>
      </c>
      <c r="F92" s="131">
        <v>130</v>
      </c>
      <c r="G92" s="131">
        <v>130</v>
      </c>
      <c r="H92" s="115">
        <v>55.3</v>
      </c>
      <c r="I92" s="107">
        <f t="shared" si="5"/>
        <v>31.6</v>
      </c>
      <c r="J92" s="115">
        <f t="shared" si="0"/>
        <v>65</v>
      </c>
      <c r="K92" s="116">
        <v>31.6</v>
      </c>
      <c r="L92" s="109">
        <f t="shared" si="1"/>
        <v>0.48615384615384616</v>
      </c>
      <c r="M92" s="110">
        <f t="shared" si="4"/>
        <v>48.615384615384613</v>
      </c>
    </row>
    <row r="93" spans="1:13" ht="38.1" customHeight="1" x14ac:dyDescent="0.3">
      <c r="A93" s="168" t="s">
        <v>122</v>
      </c>
      <c r="B93" s="164">
        <v>217</v>
      </c>
      <c r="C93" s="131">
        <v>49</v>
      </c>
      <c r="D93" s="131">
        <v>90</v>
      </c>
      <c r="E93" s="131">
        <v>90</v>
      </c>
      <c r="F93" s="131">
        <v>90</v>
      </c>
      <c r="G93" s="131">
        <v>90</v>
      </c>
      <c r="H93" s="115">
        <v>103.3</v>
      </c>
      <c r="I93" s="107">
        <f t="shared" si="5"/>
        <v>0</v>
      </c>
      <c r="J93" s="115">
        <f t="shared" si="0"/>
        <v>45</v>
      </c>
      <c r="K93" s="116">
        <v>0</v>
      </c>
      <c r="L93" s="109">
        <f t="shared" si="1"/>
        <v>0</v>
      </c>
      <c r="M93" s="110">
        <f t="shared" si="4"/>
        <v>0</v>
      </c>
    </row>
    <row r="94" spans="1:13" ht="38.1" customHeight="1" x14ac:dyDescent="0.3">
      <c r="A94" s="168" t="s">
        <v>123</v>
      </c>
      <c r="B94" s="164">
        <v>218</v>
      </c>
      <c r="C94" s="129">
        <v>30</v>
      </c>
      <c r="D94" s="131">
        <v>20</v>
      </c>
      <c r="E94" s="131">
        <v>20</v>
      </c>
      <c r="F94" s="131">
        <v>8</v>
      </c>
      <c r="G94" s="131">
        <v>8</v>
      </c>
      <c r="H94" s="115">
        <v>13.2</v>
      </c>
      <c r="I94" s="107">
        <f t="shared" si="5"/>
        <v>6</v>
      </c>
      <c r="J94" s="115">
        <f t="shared" si="0"/>
        <v>4</v>
      </c>
      <c r="K94" s="116">
        <v>6</v>
      </c>
      <c r="L94" s="109">
        <f t="shared" si="1"/>
        <v>1.5</v>
      </c>
      <c r="M94" s="110">
        <f t="shared" si="4"/>
        <v>150</v>
      </c>
    </row>
    <row r="95" spans="1:13" s="47" customFormat="1" ht="38.1" customHeight="1" x14ac:dyDescent="0.3">
      <c r="A95" s="168" t="s">
        <v>124</v>
      </c>
      <c r="B95" s="164">
        <v>219</v>
      </c>
      <c r="C95" s="131">
        <v>153.19999999999999</v>
      </c>
      <c r="D95" s="131">
        <v>90</v>
      </c>
      <c r="E95" s="131">
        <v>90</v>
      </c>
      <c r="F95" s="131">
        <v>90</v>
      </c>
      <c r="G95" s="131">
        <v>140</v>
      </c>
      <c r="H95" s="115">
        <v>84.6</v>
      </c>
      <c r="I95" s="107">
        <f t="shared" si="5"/>
        <v>21.3</v>
      </c>
      <c r="J95" s="115">
        <f t="shared" si="0"/>
        <v>70</v>
      </c>
      <c r="K95" s="116">
        <v>21.3</v>
      </c>
      <c r="L95" s="109">
        <f t="shared" si="1"/>
        <v>0.30428571428571427</v>
      </c>
      <c r="M95" s="110">
        <f t="shared" si="4"/>
        <v>30.428571428571427</v>
      </c>
    </row>
    <row r="96" spans="1:13" s="47" customFormat="1" ht="38.1" customHeight="1" x14ac:dyDescent="0.3">
      <c r="A96" s="168" t="s">
        <v>125</v>
      </c>
      <c r="B96" s="164" t="s">
        <v>126</v>
      </c>
      <c r="C96" s="131">
        <v>20</v>
      </c>
      <c r="D96" s="131">
        <v>0</v>
      </c>
      <c r="E96" s="131">
        <v>0</v>
      </c>
      <c r="F96" s="131">
        <v>0</v>
      </c>
      <c r="G96" s="131">
        <v>0</v>
      </c>
      <c r="H96" s="115">
        <v>7</v>
      </c>
      <c r="I96" s="107">
        <f t="shared" si="5"/>
        <v>0</v>
      </c>
      <c r="J96" s="115">
        <f t="shared" si="0"/>
        <v>0</v>
      </c>
      <c r="K96" s="116"/>
      <c r="L96" s="109">
        <v>0</v>
      </c>
      <c r="M96" s="110">
        <v>0</v>
      </c>
    </row>
    <row r="97" spans="1:13" s="47" customFormat="1" ht="38.1" customHeight="1" x14ac:dyDescent="0.3">
      <c r="A97" s="168" t="s">
        <v>127</v>
      </c>
      <c r="B97" s="164">
        <v>220</v>
      </c>
      <c r="C97" s="136">
        <v>1</v>
      </c>
      <c r="D97" s="131">
        <v>45</v>
      </c>
      <c r="E97" s="131">
        <v>90</v>
      </c>
      <c r="F97" s="131">
        <v>90</v>
      </c>
      <c r="G97" s="131">
        <v>90</v>
      </c>
      <c r="H97" s="115">
        <v>0</v>
      </c>
      <c r="I97" s="107">
        <f t="shared" si="5"/>
        <v>16.7</v>
      </c>
      <c r="J97" s="115">
        <f t="shared" si="0"/>
        <v>45</v>
      </c>
      <c r="K97" s="116">
        <v>16.7</v>
      </c>
      <c r="L97" s="109">
        <f t="shared" si="1"/>
        <v>0.37111111111111111</v>
      </c>
      <c r="M97" s="110">
        <f t="shared" si="4"/>
        <v>37.111111111111114</v>
      </c>
    </row>
    <row r="98" spans="1:13" s="47" customFormat="1" ht="38.1" customHeight="1" x14ac:dyDescent="0.3">
      <c r="A98" s="168" t="s">
        <v>128</v>
      </c>
      <c r="B98" s="164">
        <v>221</v>
      </c>
      <c r="C98" s="136">
        <v>25</v>
      </c>
      <c r="D98" s="131">
        <v>20</v>
      </c>
      <c r="E98" s="131">
        <v>20</v>
      </c>
      <c r="F98" s="131">
        <v>20</v>
      </c>
      <c r="G98" s="131">
        <v>20</v>
      </c>
      <c r="H98" s="115">
        <v>4.99</v>
      </c>
      <c r="I98" s="107">
        <f t="shared" si="5"/>
        <v>0</v>
      </c>
      <c r="J98" s="115">
        <f t="shared" si="0"/>
        <v>10</v>
      </c>
      <c r="K98" s="116">
        <v>0</v>
      </c>
      <c r="L98" s="109">
        <f t="shared" si="1"/>
        <v>0</v>
      </c>
      <c r="M98" s="110">
        <f t="shared" si="4"/>
        <v>0</v>
      </c>
    </row>
    <row r="99" spans="1:13" s="47" customFormat="1" ht="38.1" customHeight="1" x14ac:dyDescent="0.3">
      <c r="A99" s="168" t="s">
        <v>129</v>
      </c>
      <c r="B99" s="164">
        <v>222</v>
      </c>
      <c r="C99" s="136">
        <v>63</v>
      </c>
      <c r="D99" s="131">
        <v>10</v>
      </c>
      <c r="E99" s="131">
        <v>10</v>
      </c>
      <c r="F99" s="131">
        <v>10</v>
      </c>
      <c r="G99" s="131">
        <v>10</v>
      </c>
      <c r="H99" s="115">
        <v>62.7</v>
      </c>
      <c r="I99" s="107">
        <f t="shared" si="5"/>
        <v>0.28000000000000003</v>
      </c>
      <c r="J99" s="115">
        <f t="shared" si="0"/>
        <v>5</v>
      </c>
      <c r="K99" s="116">
        <v>0.28000000000000003</v>
      </c>
      <c r="L99" s="109">
        <f t="shared" si="1"/>
        <v>5.6000000000000008E-2</v>
      </c>
      <c r="M99" s="110">
        <f t="shared" si="4"/>
        <v>5.6000000000000005</v>
      </c>
    </row>
    <row r="100" spans="1:13" s="47" customFormat="1" ht="38.1" customHeight="1" x14ac:dyDescent="0.3">
      <c r="A100" s="168" t="s">
        <v>130</v>
      </c>
      <c r="B100" s="164">
        <v>223</v>
      </c>
      <c r="C100" s="136">
        <v>3</v>
      </c>
      <c r="D100" s="131">
        <v>3.2</v>
      </c>
      <c r="E100" s="131">
        <v>3.2</v>
      </c>
      <c r="F100" s="131">
        <v>3.2</v>
      </c>
      <c r="G100" s="131">
        <v>3.2</v>
      </c>
      <c r="H100" s="115">
        <v>0.3</v>
      </c>
      <c r="I100" s="107">
        <f t="shared" si="5"/>
        <v>0.3</v>
      </c>
      <c r="J100" s="115">
        <f t="shared" si="0"/>
        <v>1.6</v>
      </c>
      <c r="K100" s="116">
        <v>0.3</v>
      </c>
      <c r="L100" s="109">
        <f t="shared" si="1"/>
        <v>0.18749999999999997</v>
      </c>
      <c r="M100" s="110">
        <f t="shared" si="4"/>
        <v>18.749999999999996</v>
      </c>
    </row>
    <row r="101" spans="1:13" s="47" customFormat="1" ht="38.1" customHeight="1" x14ac:dyDescent="0.3">
      <c r="A101" s="168" t="s">
        <v>131</v>
      </c>
      <c r="B101" s="164">
        <v>224</v>
      </c>
      <c r="C101" s="136">
        <v>6.6</v>
      </c>
      <c r="D101" s="131">
        <v>6.6</v>
      </c>
      <c r="E101" s="131">
        <v>6.6</v>
      </c>
      <c r="F101" s="131">
        <v>6.6</v>
      </c>
      <c r="G101" s="131">
        <v>6.6</v>
      </c>
      <c r="H101" s="115">
        <v>6.6</v>
      </c>
      <c r="I101" s="107">
        <f t="shared" si="5"/>
        <v>3.3</v>
      </c>
      <c r="J101" s="115">
        <f t="shared" si="0"/>
        <v>3.3</v>
      </c>
      <c r="K101" s="116">
        <v>3.3</v>
      </c>
      <c r="L101" s="109">
        <f t="shared" si="1"/>
        <v>1</v>
      </c>
      <c r="M101" s="110">
        <f t="shared" si="4"/>
        <v>100</v>
      </c>
    </row>
    <row r="102" spans="1:13" s="47" customFormat="1" ht="38.1" customHeight="1" x14ac:dyDescent="0.3">
      <c r="A102" s="168" t="s">
        <v>132</v>
      </c>
      <c r="B102" s="164">
        <v>225</v>
      </c>
      <c r="C102" s="131">
        <v>1</v>
      </c>
      <c r="D102" s="131">
        <v>1.2</v>
      </c>
      <c r="E102" s="131">
        <v>1.2</v>
      </c>
      <c r="F102" s="131">
        <v>4.8</v>
      </c>
      <c r="G102" s="131">
        <v>4.8</v>
      </c>
      <c r="H102" s="115">
        <v>0</v>
      </c>
      <c r="I102" s="107">
        <f t="shared" si="5"/>
        <v>0.8</v>
      </c>
      <c r="J102" s="115">
        <f t="shared" si="0"/>
        <v>2.4</v>
      </c>
      <c r="K102" s="116">
        <v>0.8</v>
      </c>
      <c r="L102" s="109">
        <f t="shared" ref="L102:L140" si="6">K102/J102</f>
        <v>0.33333333333333337</v>
      </c>
      <c r="M102" s="110">
        <f t="shared" si="4"/>
        <v>33.333333333333336</v>
      </c>
    </row>
    <row r="103" spans="1:13" s="47" customFormat="1" ht="38.1" customHeight="1" x14ac:dyDescent="0.3">
      <c r="A103" s="168"/>
      <c r="B103" s="164">
        <v>226</v>
      </c>
      <c r="C103" s="131"/>
      <c r="D103" s="131"/>
      <c r="E103" s="131"/>
      <c r="F103" s="131"/>
      <c r="G103" s="131"/>
      <c r="H103" s="115"/>
      <c r="I103" s="107">
        <f t="shared" si="5"/>
        <v>0</v>
      </c>
      <c r="J103" s="115"/>
      <c r="K103" s="116"/>
      <c r="L103" s="109">
        <v>0</v>
      </c>
      <c r="M103" s="110">
        <v>0</v>
      </c>
    </row>
    <row r="104" spans="1:13" s="55" customFormat="1" ht="38.1" customHeight="1" x14ac:dyDescent="0.3">
      <c r="A104" s="177" t="s">
        <v>133</v>
      </c>
      <c r="B104" s="178">
        <v>227</v>
      </c>
      <c r="C104" s="122">
        <v>65</v>
      </c>
      <c r="D104" s="122">
        <v>0</v>
      </c>
      <c r="E104" s="122">
        <v>115</v>
      </c>
      <c r="F104" s="122">
        <v>115</v>
      </c>
      <c r="G104" s="122">
        <v>115</v>
      </c>
      <c r="H104" s="115">
        <v>0</v>
      </c>
      <c r="I104" s="107">
        <f t="shared" si="5"/>
        <v>0</v>
      </c>
      <c r="J104" s="115">
        <f t="shared" si="0"/>
        <v>57.5</v>
      </c>
      <c r="K104" s="116"/>
      <c r="L104" s="109">
        <f t="shared" si="6"/>
        <v>0</v>
      </c>
      <c r="M104" s="110">
        <f t="shared" si="4"/>
        <v>0</v>
      </c>
    </row>
    <row r="105" spans="1:13" s="47" customFormat="1" ht="151.5" customHeight="1" x14ac:dyDescent="0.3">
      <c r="A105" s="179" t="s">
        <v>76</v>
      </c>
      <c r="B105" s="180">
        <v>300</v>
      </c>
      <c r="C105" s="122">
        <v>1875.5</v>
      </c>
      <c r="D105" s="122">
        <v>2133.71</v>
      </c>
      <c r="E105" s="122">
        <v>2133.71</v>
      </c>
      <c r="F105" s="122">
        <v>2133.71</v>
      </c>
      <c r="G105" s="122">
        <v>2514.5100000000002</v>
      </c>
      <c r="H105" s="115">
        <v>2040.66</v>
      </c>
      <c r="I105" s="107">
        <f t="shared" si="5"/>
        <v>1336.7</v>
      </c>
      <c r="J105" s="107">
        <f t="shared" si="0"/>
        <v>1257.2550000000001</v>
      </c>
      <c r="K105" s="116">
        <f>K106+K113+K114+K115+K116+K117+K118</f>
        <v>1336.7</v>
      </c>
      <c r="L105" s="109">
        <f t="shared" si="6"/>
        <v>1.0631892495953486</v>
      </c>
      <c r="M105" s="110">
        <f t="shared" si="4"/>
        <v>106.31892495953485</v>
      </c>
    </row>
    <row r="106" spans="1:13" s="47" customFormat="1" ht="63.75" customHeight="1" x14ac:dyDescent="0.3">
      <c r="A106" s="181" t="s">
        <v>134</v>
      </c>
      <c r="B106" s="180">
        <v>301</v>
      </c>
      <c r="C106" s="137">
        <v>1161</v>
      </c>
      <c r="D106" s="122">
        <v>1549.2100000000003</v>
      </c>
      <c r="E106" s="122">
        <v>1549.21</v>
      </c>
      <c r="F106" s="122">
        <v>1549.21</v>
      </c>
      <c r="G106" s="122">
        <v>1800.01</v>
      </c>
      <c r="H106" s="115">
        <v>1397.7</v>
      </c>
      <c r="I106" s="107">
        <f t="shared" si="5"/>
        <v>1052</v>
      </c>
      <c r="J106" s="107">
        <f t="shared" ref="J106:J140" si="7">G106/4*2</f>
        <v>900.005</v>
      </c>
      <c r="K106" s="116">
        <f>K107+K108+K109+K110+K111+K112</f>
        <v>1052</v>
      </c>
      <c r="L106" s="109">
        <f t="shared" si="6"/>
        <v>1.1688823950978051</v>
      </c>
      <c r="M106" s="110">
        <f t="shared" si="4"/>
        <v>116.8882395097805</v>
      </c>
    </row>
    <row r="107" spans="1:13" s="56" customFormat="1" ht="31.5" customHeight="1" x14ac:dyDescent="0.3">
      <c r="A107" s="182" t="s">
        <v>135</v>
      </c>
      <c r="B107" s="183">
        <v>302</v>
      </c>
      <c r="C107" s="122">
        <v>566</v>
      </c>
      <c r="D107" s="122">
        <v>645.71</v>
      </c>
      <c r="E107" s="122">
        <v>645.71</v>
      </c>
      <c r="F107" s="122">
        <v>645.71</v>
      </c>
      <c r="G107" s="122">
        <v>900.81000000000006</v>
      </c>
      <c r="H107" s="115">
        <v>566</v>
      </c>
      <c r="I107" s="107">
        <f t="shared" si="5"/>
        <v>590.20000000000005</v>
      </c>
      <c r="J107" s="107">
        <f t="shared" si="7"/>
        <v>450.40500000000003</v>
      </c>
      <c r="K107" s="116">
        <v>590.20000000000005</v>
      </c>
      <c r="L107" s="109">
        <f t="shared" si="6"/>
        <v>1.3103762169602913</v>
      </c>
      <c r="M107" s="110">
        <f t="shared" si="4"/>
        <v>131.03762169602913</v>
      </c>
    </row>
    <row r="108" spans="1:13" s="56" customFormat="1" ht="38.1" customHeight="1" x14ac:dyDescent="0.3">
      <c r="A108" s="182" t="s">
        <v>136</v>
      </c>
      <c r="B108" s="184">
        <v>303</v>
      </c>
      <c r="C108" s="122">
        <v>517.6</v>
      </c>
      <c r="D108" s="122">
        <v>726.4</v>
      </c>
      <c r="E108" s="122">
        <v>726.4</v>
      </c>
      <c r="F108" s="122">
        <v>726.4</v>
      </c>
      <c r="G108" s="122">
        <v>677.9</v>
      </c>
      <c r="H108" s="115">
        <v>754.2</v>
      </c>
      <c r="I108" s="107">
        <f t="shared" si="5"/>
        <v>362.5</v>
      </c>
      <c r="J108" s="107">
        <f t="shared" si="7"/>
        <v>338.95</v>
      </c>
      <c r="K108" s="116">
        <v>362.5</v>
      </c>
      <c r="L108" s="109">
        <f t="shared" si="6"/>
        <v>1.0694792742292374</v>
      </c>
      <c r="M108" s="110">
        <f t="shared" si="4"/>
        <v>106.94792742292374</v>
      </c>
    </row>
    <row r="109" spans="1:13" s="56" customFormat="1" ht="38.1" customHeight="1" x14ac:dyDescent="0.3">
      <c r="A109" s="182" t="s">
        <v>137</v>
      </c>
      <c r="B109" s="184"/>
      <c r="C109" s="122"/>
      <c r="D109" s="122">
        <v>101.9</v>
      </c>
      <c r="E109" s="122">
        <v>101.9</v>
      </c>
      <c r="F109" s="122">
        <v>101.9</v>
      </c>
      <c r="G109" s="122">
        <v>143.69999999999999</v>
      </c>
      <c r="H109" s="115"/>
      <c r="I109" s="107">
        <f t="shared" si="5"/>
        <v>68.5</v>
      </c>
      <c r="J109" s="107">
        <f t="shared" si="7"/>
        <v>71.849999999999994</v>
      </c>
      <c r="K109" s="116">
        <v>68.5</v>
      </c>
      <c r="L109" s="109">
        <f t="shared" si="6"/>
        <v>0.95337508698677809</v>
      </c>
      <c r="M109" s="110">
        <f t="shared" si="4"/>
        <v>95.337508698677809</v>
      </c>
    </row>
    <row r="110" spans="1:13" s="56" customFormat="1" ht="43.5" customHeight="1" x14ac:dyDescent="0.3">
      <c r="A110" s="185" t="s">
        <v>138</v>
      </c>
      <c r="B110" s="122">
        <v>304</v>
      </c>
      <c r="C110" s="122">
        <v>31.6</v>
      </c>
      <c r="D110" s="122">
        <v>35.200000000000003</v>
      </c>
      <c r="E110" s="122">
        <v>35.200000000000003</v>
      </c>
      <c r="F110" s="122">
        <v>35.200000000000003</v>
      </c>
      <c r="G110" s="122">
        <v>47.600000000000009</v>
      </c>
      <c r="H110" s="115">
        <v>31.6</v>
      </c>
      <c r="I110" s="107">
        <f t="shared" si="5"/>
        <v>21.1</v>
      </c>
      <c r="J110" s="107">
        <f t="shared" si="7"/>
        <v>23.800000000000004</v>
      </c>
      <c r="K110" s="116">
        <v>21.1</v>
      </c>
      <c r="L110" s="109">
        <f t="shared" si="6"/>
        <v>0.88655462184873934</v>
      </c>
      <c r="M110" s="110">
        <f t="shared" si="4"/>
        <v>88.65546218487394</v>
      </c>
    </row>
    <row r="111" spans="1:13" s="47" customFormat="1" ht="38.1" customHeight="1" x14ac:dyDescent="0.3">
      <c r="A111" s="182" t="s">
        <v>102</v>
      </c>
      <c r="B111" s="159">
        <v>305</v>
      </c>
      <c r="C111" s="122">
        <v>20.9</v>
      </c>
      <c r="D111" s="122">
        <v>20</v>
      </c>
      <c r="E111" s="122">
        <v>20</v>
      </c>
      <c r="F111" s="122">
        <v>20</v>
      </c>
      <c r="G111" s="122">
        <v>20</v>
      </c>
      <c r="H111" s="115">
        <v>20.9</v>
      </c>
      <c r="I111" s="107">
        <f t="shared" si="5"/>
        <v>9.6999999999999993</v>
      </c>
      <c r="J111" s="107">
        <f t="shared" si="7"/>
        <v>10</v>
      </c>
      <c r="K111" s="116">
        <v>9.6999999999999993</v>
      </c>
      <c r="L111" s="109">
        <f t="shared" si="6"/>
        <v>0.97</v>
      </c>
      <c r="M111" s="110">
        <f t="shared" si="4"/>
        <v>97</v>
      </c>
    </row>
    <row r="112" spans="1:13" s="56" customFormat="1" ht="38.1" customHeight="1" x14ac:dyDescent="0.3">
      <c r="A112" s="186" t="s">
        <v>139</v>
      </c>
      <c r="B112" s="122">
        <v>306</v>
      </c>
      <c r="C112" s="122">
        <v>25</v>
      </c>
      <c r="D112" s="122">
        <v>20</v>
      </c>
      <c r="E112" s="122">
        <v>20</v>
      </c>
      <c r="F112" s="122">
        <v>20</v>
      </c>
      <c r="G112" s="122">
        <v>10</v>
      </c>
      <c r="H112" s="115">
        <v>25</v>
      </c>
      <c r="I112" s="107">
        <f t="shared" si="5"/>
        <v>0</v>
      </c>
      <c r="J112" s="107">
        <f t="shared" si="7"/>
        <v>5</v>
      </c>
      <c r="K112" s="116">
        <v>0</v>
      </c>
      <c r="L112" s="109">
        <f t="shared" si="6"/>
        <v>0</v>
      </c>
      <c r="M112" s="110">
        <f t="shared" si="4"/>
        <v>0</v>
      </c>
    </row>
    <row r="113" spans="1:13" s="47" customFormat="1" ht="90" customHeight="1" x14ac:dyDescent="0.3">
      <c r="A113" s="187" t="s">
        <v>140</v>
      </c>
      <c r="B113" s="122">
        <v>307</v>
      </c>
      <c r="C113" s="122">
        <v>0</v>
      </c>
      <c r="D113" s="122">
        <v>0</v>
      </c>
      <c r="E113" s="122">
        <v>0</v>
      </c>
      <c r="F113" s="122">
        <v>0</v>
      </c>
      <c r="G113" s="122">
        <v>0</v>
      </c>
      <c r="H113" s="115">
        <v>0</v>
      </c>
      <c r="I113" s="107">
        <f t="shared" si="5"/>
        <v>0</v>
      </c>
      <c r="J113" s="107">
        <f t="shared" si="7"/>
        <v>0</v>
      </c>
      <c r="K113" s="116">
        <v>0</v>
      </c>
      <c r="L113" s="109">
        <v>0</v>
      </c>
      <c r="M113" s="110">
        <v>0</v>
      </c>
    </row>
    <row r="114" spans="1:13" ht="69" customHeight="1" x14ac:dyDescent="0.3">
      <c r="A114" s="188" t="s">
        <v>141</v>
      </c>
      <c r="B114" s="122">
        <v>308</v>
      </c>
      <c r="C114" s="122">
        <v>316.2</v>
      </c>
      <c r="D114" s="122">
        <v>357.5</v>
      </c>
      <c r="E114" s="122">
        <v>357.5</v>
      </c>
      <c r="F114" s="122">
        <v>357.5</v>
      </c>
      <c r="G114" s="122">
        <v>357.5</v>
      </c>
      <c r="H114" s="115">
        <v>314.66000000000003</v>
      </c>
      <c r="I114" s="107">
        <f t="shared" si="5"/>
        <v>236.2</v>
      </c>
      <c r="J114" s="107">
        <f t="shared" si="7"/>
        <v>178.75</v>
      </c>
      <c r="K114" s="116">
        <v>236.2</v>
      </c>
      <c r="L114" s="109">
        <f t="shared" si="6"/>
        <v>1.3213986013986014</v>
      </c>
      <c r="M114" s="110">
        <f t="shared" ref="M114:M140" si="8">K114/J114*100</f>
        <v>132.13986013986013</v>
      </c>
    </row>
    <row r="115" spans="1:13" ht="93.75" customHeight="1" x14ac:dyDescent="0.3">
      <c r="A115" s="187" t="s">
        <v>142</v>
      </c>
      <c r="B115" s="122">
        <v>309</v>
      </c>
      <c r="C115" s="122">
        <v>60</v>
      </c>
      <c r="D115" s="122">
        <v>120</v>
      </c>
      <c r="E115" s="122">
        <v>120</v>
      </c>
      <c r="F115" s="122">
        <v>120</v>
      </c>
      <c r="G115" s="122">
        <v>120</v>
      </c>
      <c r="H115" s="115">
        <v>0</v>
      </c>
      <c r="I115" s="107">
        <f t="shared" si="5"/>
        <v>8.3000000000000007</v>
      </c>
      <c r="J115" s="107">
        <f t="shared" si="7"/>
        <v>60</v>
      </c>
      <c r="K115" s="116">
        <v>8.3000000000000007</v>
      </c>
      <c r="L115" s="109">
        <f t="shared" si="6"/>
        <v>0.13833333333333334</v>
      </c>
      <c r="M115" s="110">
        <f t="shared" si="8"/>
        <v>13.833333333333334</v>
      </c>
    </row>
    <row r="116" spans="1:13" ht="51" customHeight="1" x14ac:dyDescent="0.3">
      <c r="A116" s="189" t="s">
        <v>143</v>
      </c>
      <c r="B116" s="122">
        <v>310</v>
      </c>
      <c r="C116" s="122">
        <v>8.3000000000000007</v>
      </c>
      <c r="D116" s="122">
        <v>7</v>
      </c>
      <c r="E116" s="122">
        <v>7</v>
      </c>
      <c r="F116" s="122">
        <v>7</v>
      </c>
      <c r="G116" s="122">
        <v>7</v>
      </c>
      <c r="H116" s="115">
        <v>8.3000000000000007</v>
      </c>
      <c r="I116" s="107">
        <f t="shared" si="5"/>
        <v>0</v>
      </c>
      <c r="J116" s="107">
        <f t="shared" si="7"/>
        <v>3.5</v>
      </c>
      <c r="K116" s="116">
        <v>0</v>
      </c>
      <c r="L116" s="109">
        <f t="shared" si="6"/>
        <v>0</v>
      </c>
      <c r="M116" s="110">
        <f t="shared" si="8"/>
        <v>0</v>
      </c>
    </row>
    <row r="117" spans="1:13" ht="50.25" customHeight="1" x14ac:dyDescent="0.3">
      <c r="A117" s="187" t="s">
        <v>144</v>
      </c>
      <c r="B117" s="122">
        <v>311</v>
      </c>
      <c r="C117" s="122">
        <v>200</v>
      </c>
      <c r="D117" s="122">
        <v>100</v>
      </c>
      <c r="E117" s="122">
        <v>100</v>
      </c>
      <c r="F117" s="122">
        <v>100</v>
      </c>
      <c r="G117" s="122">
        <v>100</v>
      </c>
      <c r="H117" s="115">
        <v>200</v>
      </c>
      <c r="I117" s="107">
        <f t="shared" si="5"/>
        <v>40.200000000000003</v>
      </c>
      <c r="J117" s="107">
        <f t="shared" si="7"/>
        <v>50</v>
      </c>
      <c r="K117" s="116">
        <v>40.200000000000003</v>
      </c>
      <c r="L117" s="109">
        <f t="shared" si="6"/>
        <v>0.80400000000000005</v>
      </c>
      <c r="M117" s="110">
        <f t="shared" si="8"/>
        <v>80.400000000000006</v>
      </c>
    </row>
    <row r="118" spans="1:13" s="56" customFormat="1" ht="32.25" customHeight="1" x14ac:dyDescent="0.3">
      <c r="A118" s="152" t="s">
        <v>77</v>
      </c>
      <c r="B118" s="138" t="s">
        <v>145</v>
      </c>
      <c r="C118" s="138">
        <v>120</v>
      </c>
      <c r="D118" s="138"/>
      <c r="E118" s="138"/>
      <c r="F118" s="138"/>
      <c r="G118" s="138">
        <v>130</v>
      </c>
      <c r="H118" s="107">
        <v>120</v>
      </c>
      <c r="I118" s="107">
        <f t="shared" si="5"/>
        <v>0</v>
      </c>
      <c r="J118" s="107">
        <f t="shared" si="7"/>
        <v>65</v>
      </c>
      <c r="K118" s="108">
        <v>0</v>
      </c>
      <c r="L118" s="109">
        <v>0</v>
      </c>
      <c r="M118" s="110">
        <f t="shared" si="8"/>
        <v>0</v>
      </c>
    </row>
    <row r="119" spans="1:13" s="57" customFormat="1" ht="38.1" customHeight="1" x14ac:dyDescent="0.3">
      <c r="A119" s="190" t="s">
        <v>146</v>
      </c>
      <c r="B119" s="139">
        <v>320</v>
      </c>
      <c r="C119" s="139">
        <v>480.2</v>
      </c>
      <c r="D119" s="139">
        <v>0</v>
      </c>
      <c r="E119" s="139">
        <v>480.2</v>
      </c>
      <c r="F119" s="139">
        <v>480.2</v>
      </c>
      <c r="G119" s="139">
        <v>700.2</v>
      </c>
      <c r="H119" s="115">
        <v>430.8</v>
      </c>
      <c r="I119" s="107">
        <f t="shared" si="5"/>
        <v>19.93</v>
      </c>
      <c r="J119" s="107">
        <f t="shared" si="7"/>
        <v>350.1</v>
      </c>
      <c r="K119" s="108">
        <f>K120+K121+K122+K123</f>
        <v>19.93</v>
      </c>
      <c r="L119" s="109">
        <f t="shared" si="6"/>
        <v>5.6926592402170802E-2</v>
      </c>
      <c r="M119" s="110">
        <f t="shared" si="8"/>
        <v>5.6926592402170799</v>
      </c>
    </row>
    <row r="120" spans="1:13" s="47" customFormat="1" ht="38.1" customHeight="1" x14ac:dyDescent="0.3">
      <c r="A120" s="191" t="s">
        <v>147</v>
      </c>
      <c r="B120" s="140">
        <v>321</v>
      </c>
      <c r="C120" s="140">
        <v>200</v>
      </c>
      <c r="D120" s="140">
        <v>0</v>
      </c>
      <c r="E120" s="140">
        <v>250.2</v>
      </c>
      <c r="F120" s="140">
        <v>250.2</v>
      </c>
      <c r="G120" s="140">
        <v>250.2</v>
      </c>
      <c r="H120" s="115">
        <v>182.1</v>
      </c>
      <c r="I120" s="107">
        <f t="shared" si="5"/>
        <v>0</v>
      </c>
      <c r="J120" s="107">
        <f t="shared" si="7"/>
        <v>125.1</v>
      </c>
      <c r="K120" s="116">
        <v>0</v>
      </c>
      <c r="L120" s="109">
        <v>0</v>
      </c>
      <c r="M120" s="110">
        <f t="shared" si="8"/>
        <v>0</v>
      </c>
    </row>
    <row r="121" spans="1:13" s="47" customFormat="1" ht="38.1" customHeight="1" x14ac:dyDescent="0.3">
      <c r="A121" s="191" t="s">
        <v>148</v>
      </c>
      <c r="B121" s="139">
        <v>322</v>
      </c>
      <c r="C121" s="139">
        <v>280.2</v>
      </c>
      <c r="D121" s="139">
        <v>0</v>
      </c>
      <c r="E121" s="139">
        <v>230</v>
      </c>
      <c r="F121" s="139">
        <v>230</v>
      </c>
      <c r="G121" s="139">
        <v>230</v>
      </c>
      <c r="H121" s="115">
        <v>248.7</v>
      </c>
      <c r="I121" s="107">
        <f t="shared" si="5"/>
        <v>14.93</v>
      </c>
      <c r="J121" s="107">
        <f t="shared" si="7"/>
        <v>115</v>
      </c>
      <c r="K121" s="116">
        <v>14.93</v>
      </c>
      <c r="L121" s="109">
        <f t="shared" si="6"/>
        <v>0.12982608695652173</v>
      </c>
      <c r="M121" s="110">
        <f t="shared" si="8"/>
        <v>12.982608695652173</v>
      </c>
    </row>
    <row r="122" spans="1:13" s="56" customFormat="1" ht="38.1" customHeight="1" x14ac:dyDescent="0.3">
      <c r="A122" s="152" t="s">
        <v>149</v>
      </c>
      <c r="B122" s="140">
        <v>323</v>
      </c>
      <c r="C122" s="140">
        <v>0</v>
      </c>
      <c r="D122" s="140">
        <v>0</v>
      </c>
      <c r="E122" s="140">
        <v>0</v>
      </c>
      <c r="F122" s="140"/>
      <c r="G122" s="140">
        <v>220</v>
      </c>
      <c r="H122" s="115">
        <v>0</v>
      </c>
      <c r="I122" s="107">
        <f t="shared" si="5"/>
        <v>5</v>
      </c>
      <c r="J122" s="107">
        <f t="shared" si="7"/>
        <v>110</v>
      </c>
      <c r="K122" s="116">
        <v>5</v>
      </c>
      <c r="L122" s="109">
        <f t="shared" si="6"/>
        <v>4.5454545454545456E-2</v>
      </c>
      <c r="M122" s="110">
        <f t="shared" si="8"/>
        <v>4.5454545454545459</v>
      </c>
    </row>
    <row r="123" spans="1:13" s="47" customFormat="1" ht="38.1" customHeight="1" x14ac:dyDescent="0.3">
      <c r="A123" s="152" t="s">
        <v>150</v>
      </c>
      <c r="B123" s="139">
        <v>324</v>
      </c>
      <c r="C123" s="139">
        <v>0</v>
      </c>
      <c r="D123" s="139">
        <v>0</v>
      </c>
      <c r="E123" s="139">
        <v>0</v>
      </c>
      <c r="F123" s="139">
        <v>0</v>
      </c>
      <c r="G123" s="139">
        <v>0</v>
      </c>
      <c r="H123" s="115">
        <v>0</v>
      </c>
      <c r="I123" s="107">
        <f t="shared" si="5"/>
        <v>0</v>
      </c>
      <c r="J123" s="107">
        <f t="shared" si="7"/>
        <v>0</v>
      </c>
      <c r="K123" s="116">
        <v>0</v>
      </c>
      <c r="L123" s="109">
        <v>0</v>
      </c>
      <c r="M123" s="110">
        <v>0</v>
      </c>
    </row>
    <row r="124" spans="1:13" s="47" customFormat="1" ht="38.1" customHeight="1" x14ac:dyDescent="0.3">
      <c r="A124" s="190" t="s">
        <v>151</v>
      </c>
      <c r="B124" s="122"/>
      <c r="C124" s="122"/>
      <c r="D124" s="122"/>
      <c r="E124" s="122"/>
      <c r="F124" s="122"/>
      <c r="G124" s="122"/>
      <c r="H124" s="115"/>
      <c r="I124" s="107">
        <f t="shared" si="5"/>
        <v>0</v>
      </c>
      <c r="J124" s="107">
        <f t="shared" si="7"/>
        <v>0</v>
      </c>
      <c r="K124" s="116"/>
      <c r="L124" s="109"/>
      <c r="M124" s="110"/>
    </row>
    <row r="125" spans="1:13" s="47" customFormat="1" ht="32.25" customHeight="1" x14ac:dyDescent="0.3">
      <c r="A125" s="192" t="s">
        <v>152</v>
      </c>
      <c r="B125" s="141">
        <v>330</v>
      </c>
      <c r="C125" s="141"/>
      <c r="D125" s="141"/>
      <c r="E125" s="141"/>
      <c r="F125" s="141"/>
      <c r="G125" s="141"/>
      <c r="H125" s="141"/>
      <c r="I125" s="107">
        <f t="shared" si="5"/>
        <v>0</v>
      </c>
      <c r="J125" s="107"/>
      <c r="K125" s="142"/>
      <c r="L125" s="109"/>
      <c r="M125" s="110"/>
    </row>
    <row r="126" spans="1:13" s="47" customFormat="1" ht="22.5" customHeight="1" x14ac:dyDescent="0.3">
      <c r="A126" s="193" t="s">
        <v>153</v>
      </c>
      <c r="B126" s="131">
        <v>340</v>
      </c>
      <c r="C126" s="131"/>
      <c r="D126" s="131"/>
      <c r="E126" s="131"/>
      <c r="F126" s="131"/>
      <c r="G126" s="131"/>
      <c r="H126" s="107"/>
      <c r="I126" s="107">
        <f t="shared" si="5"/>
        <v>0</v>
      </c>
      <c r="J126" s="107"/>
      <c r="K126" s="108"/>
      <c r="L126" s="109"/>
      <c r="M126" s="110"/>
    </row>
    <row r="127" spans="1:13" s="47" customFormat="1" ht="24" customHeight="1" x14ac:dyDescent="0.3">
      <c r="A127" s="193" t="s">
        <v>154</v>
      </c>
      <c r="B127" s="122">
        <v>350</v>
      </c>
      <c r="C127" s="122"/>
      <c r="D127" s="122"/>
      <c r="E127" s="122"/>
      <c r="F127" s="122"/>
      <c r="G127" s="122"/>
      <c r="H127" s="115"/>
      <c r="I127" s="107">
        <f t="shared" si="5"/>
        <v>0</v>
      </c>
      <c r="J127" s="107"/>
      <c r="K127" s="116"/>
      <c r="L127" s="109"/>
      <c r="M127" s="110"/>
    </row>
    <row r="128" spans="1:13" s="47" customFormat="1" ht="26.25" customHeight="1" x14ac:dyDescent="0.3">
      <c r="A128" s="193" t="s">
        <v>155</v>
      </c>
      <c r="B128" s="122">
        <v>360</v>
      </c>
      <c r="C128" s="122"/>
      <c r="D128" s="122"/>
      <c r="E128" s="122"/>
      <c r="F128" s="122"/>
      <c r="G128" s="122"/>
      <c r="H128" s="115"/>
      <c r="I128" s="107">
        <f t="shared" si="5"/>
        <v>0</v>
      </c>
      <c r="J128" s="107"/>
      <c r="K128" s="116"/>
      <c r="L128" s="109"/>
      <c r="M128" s="110"/>
    </row>
    <row r="129" spans="1:13" s="47" customFormat="1" ht="24.75" customHeight="1" x14ac:dyDescent="0.3">
      <c r="A129" s="194" t="s">
        <v>156</v>
      </c>
      <c r="B129" s="122">
        <v>370</v>
      </c>
      <c r="C129" s="122"/>
      <c r="D129" s="122"/>
      <c r="E129" s="122"/>
      <c r="F129" s="122"/>
      <c r="G129" s="122"/>
      <c r="H129" s="115"/>
      <c r="I129" s="107">
        <f t="shared" si="5"/>
        <v>0</v>
      </c>
      <c r="J129" s="107"/>
      <c r="K129" s="116"/>
      <c r="L129" s="109"/>
      <c r="M129" s="110"/>
    </row>
    <row r="130" spans="1:13" s="47" customFormat="1" ht="38.1" customHeight="1" x14ac:dyDescent="0.3">
      <c r="A130" s="168" t="s">
        <v>157</v>
      </c>
      <c r="B130" s="131">
        <v>380</v>
      </c>
      <c r="C130" s="131"/>
      <c r="D130" s="131"/>
      <c r="E130" s="131"/>
      <c r="F130" s="131"/>
      <c r="G130" s="131"/>
      <c r="H130" s="115"/>
      <c r="I130" s="107">
        <f t="shared" si="5"/>
        <v>0</v>
      </c>
      <c r="J130" s="107"/>
      <c r="K130" s="116"/>
      <c r="L130" s="109"/>
      <c r="M130" s="110"/>
    </row>
    <row r="131" spans="1:13" s="47" customFormat="1" ht="21" customHeight="1" x14ac:dyDescent="0.3">
      <c r="A131" s="168" t="s">
        <v>153</v>
      </c>
      <c r="B131" s="131">
        <v>390</v>
      </c>
      <c r="C131" s="131"/>
      <c r="D131" s="131"/>
      <c r="E131" s="131"/>
      <c r="F131" s="131"/>
      <c r="G131" s="131"/>
      <c r="H131" s="107"/>
      <c r="I131" s="107">
        <f t="shared" si="5"/>
        <v>0</v>
      </c>
      <c r="J131" s="107"/>
      <c r="K131" s="108"/>
      <c r="L131" s="109"/>
      <c r="M131" s="110"/>
    </row>
    <row r="132" spans="1:13" s="47" customFormat="1" ht="22.5" customHeight="1" x14ac:dyDescent="0.3">
      <c r="A132" s="195" t="s">
        <v>154</v>
      </c>
      <c r="B132" s="122">
        <v>400</v>
      </c>
      <c r="C132" s="122"/>
      <c r="D132" s="122"/>
      <c r="E132" s="122"/>
      <c r="F132" s="122"/>
      <c r="G132" s="122"/>
      <c r="H132" s="115"/>
      <c r="I132" s="107">
        <f t="shared" si="5"/>
        <v>0</v>
      </c>
      <c r="J132" s="107"/>
      <c r="K132" s="116"/>
      <c r="L132" s="109"/>
      <c r="M132" s="110"/>
    </row>
    <row r="133" spans="1:13" s="47" customFormat="1" ht="22.5" customHeight="1" x14ac:dyDescent="0.3">
      <c r="A133" s="195" t="s">
        <v>155</v>
      </c>
      <c r="B133" s="122">
        <v>410</v>
      </c>
      <c r="C133" s="122"/>
      <c r="D133" s="122"/>
      <c r="E133" s="122"/>
      <c r="F133" s="122"/>
      <c r="G133" s="122"/>
      <c r="H133" s="115"/>
      <c r="I133" s="107">
        <f t="shared" si="5"/>
        <v>0</v>
      </c>
      <c r="J133" s="107"/>
      <c r="K133" s="116"/>
      <c r="L133" s="109"/>
      <c r="M133" s="110"/>
    </row>
    <row r="134" spans="1:13" s="47" customFormat="1" ht="16.5" customHeight="1" x14ac:dyDescent="0.3">
      <c r="A134" s="195" t="s">
        <v>158</v>
      </c>
      <c r="B134" s="163">
        <v>420</v>
      </c>
      <c r="C134" s="122"/>
      <c r="D134" s="122"/>
      <c r="E134" s="122"/>
      <c r="F134" s="122"/>
      <c r="G134" s="122"/>
      <c r="H134" s="115"/>
      <c r="I134" s="107">
        <f t="shared" si="5"/>
        <v>0</v>
      </c>
      <c r="J134" s="107"/>
      <c r="K134" s="116"/>
      <c r="L134" s="109"/>
      <c r="M134" s="110"/>
    </row>
    <row r="135" spans="1:13" s="47" customFormat="1" ht="38.1" customHeight="1" x14ac:dyDescent="0.3">
      <c r="A135" s="168" t="s">
        <v>159</v>
      </c>
      <c r="B135" s="157">
        <v>120</v>
      </c>
      <c r="C135" s="131">
        <v>2040.66</v>
      </c>
      <c r="D135" s="131">
        <v>2133.71</v>
      </c>
      <c r="E135" s="131">
        <v>2133.71</v>
      </c>
      <c r="F135" s="131">
        <v>2133.71</v>
      </c>
      <c r="G135" s="131">
        <v>2514.5100000000002</v>
      </c>
      <c r="H135" s="115">
        <v>2040.66</v>
      </c>
      <c r="I135" s="107">
        <f t="shared" si="5"/>
        <v>1336.7</v>
      </c>
      <c r="J135" s="107">
        <f t="shared" si="7"/>
        <v>1257.2550000000001</v>
      </c>
      <c r="K135" s="116">
        <f>K105</f>
        <v>1336.7</v>
      </c>
      <c r="L135" s="109">
        <f t="shared" si="6"/>
        <v>1.0631892495953486</v>
      </c>
      <c r="M135" s="110">
        <f t="shared" si="8"/>
        <v>106.31892495953485</v>
      </c>
    </row>
    <row r="136" spans="1:13" s="47" customFormat="1" ht="48.75" customHeight="1" x14ac:dyDescent="0.3">
      <c r="A136" s="177" t="s">
        <v>160</v>
      </c>
      <c r="B136" s="157">
        <v>430</v>
      </c>
      <c r="C136" s="119">
        <v>28366.17</v>
      </c>
      <c r="D136" s="119">
        <v>22641.800000000003</v>
      </c>
      <c r="E136" s="119">
        <v>25777.08</v>
      </c>
      <c r="F136" s="119">
        <v>25777.08</v>
      </c>
      <c r="G136" s="119">
        <v>25858.84</v>
      </c>
      <c r="H136" s="115">
        <v>27902.66</v>
      </c>
      <c r="I136" s="107">
        <f t="shared" si="5"/>
        <v>13252.5</v>
      </c>
      <c r="J136" s="107">
        <f t="shared" si="7"/>
        <v>12929.42</v>
      </c>
      <c r="K136" s="116">
        <f>K38</f>
        <v>13252.5</v>
      </c>
      <c r="L136" s="109">
        <f t="shared" si="6"/>
        <v>1.0249879731650762</v>
      </c>
      <c r="M136" s="110">
        <f t="shared" si="8"/>
        <v>102.49879731650762</v>
      </c>
    </row>
    <row r="137" spans="1:13" s="47" customFormat="1" ht="81" customHeight="1" x14ac:dyDescent="0.3">
      <c r="A137" s="171" t="s">
        <v>161</v>
      </c>
      <c r="B137" s="196">
        <f t="shared" ref="B137" si="9">B135+B136</f>
        <v>550</v>
      </c>
      <c r="C137" s="106">
        <v>28667.17</v>
      </c>
      <c r="D137" s="106">
        <v>24775.510000000002</v>
      </c>
      <c r="E137" s="106">
        <v>30910.79</v>
      </c>
      <c r="F137" s="106">
        <v>30910.79</v>
      </c>
      <c r="G137" s="106">
        <v>31375.351000000002</v>
      </c>
      <c r="H137" s="107">
        <v>27902.34</v>
      </c>
      <c r="I137" s="107">
        <f t="shared" si="5"/>
        <v>15733.2</v>
      </c>
      <c r="J137" s="107">
        <f t="shared" si="7"/>
        <v>15687.675500000001</v>
      </c>
      <c r="K137" s="108">
        <f>K37</f>
        <v>15733.2</v>
      </c>
      <c r="L137" s="109">
        <f t="shared" si="6"/>
        <v>1.002901927694769</v>
      </c>
      <c r="M137" s="110">
        <f t="shared" si="8"/>
        <v>100.2901927694769</v>
      </c>
    </row>
    <row r="138" spans="1:13" s="47" customFormat="1" ht="38.1" customHeight="1" x14ac:dyDescent="0.3">
      <c r="A138" s="171" t="s">
        <v>162</v>
      </c>
      <c r="B138" s="157">
        <v>440</v>
      </c>
      <c r="C138" s="106">
        <v>28366.17</v>
      </c>
      <c r="D138" s="106">
        <v>2133.71</v>
      </c>
      <c r="E138" s="106">
        <v>2133.71</v>
      </c>
      <c r="F138" s="106">
        <v>2133.71</v>
      </c>
      <c r="G138" s="106">
        <v>2514.5100000000002</v>
      </c>
      <c r="H138" s="107">
        <v>24902.34</v>
      </c>
      <c r="I138" s="107">
        <f t="shared" si="5"/>
        <v>1336.7</v>
      </c>
      <c r="J138" s="107">
        <f t="shared" si="7"/>
        <v>1257.2550000000001</v>
      </c>
      <c r="K138" s="108">
        <f>K105</f>
        <v>1336.7</v>
      </c>
      <c r="L138" s="109">
        <f t="shared" si="6"/>
        <v>1.0631892495953486</v>
      </c>
      <c r="M138" s="110">
        <f t="shared" si="8"/>
        <v>106.31892495953485</v>
      </c>
    </row>
    <row r="139" spans="1:13" s="57" customFormat="1" ht="38.1" customHeight="1" x14ac:dyDescent="0.3">
      <c r="A139" s="171" t="s">
        <v>163</v>
      </c>
      <c r="B139" s="106"/>
      <c r="C139" s="106">
        <v>28414.71</v>
      </c>
      <c r="D139" s="106">
        <v>26191.910000000003</v>
      </c>
      <c r="E139" s="106">
        <v>28632.61</v>
      </c>
      <c r="F139" s="106">
        <v>28963.71</v>
      </c>
      <c r="G139" s="106">
        <v>28858.809999999998</v>
      </c>
      <c r="H139" s="107">
        <v>29943</v>
      </c>
      <c r="I139" s="107">
        <f t="shared" si="5"/>
        <v>12535.630000000001</v>
      </c>
      <c r="J139" s="107">
        <f t="shared" si="7"/>
        <v>14429.404999999999</v>
      </c>
      <c r="K139" s="108">
        <f>K54+K55+K69+K76+K86+K104+K62++K85</f>
        <v>12535.630000000001</v>
      </c>
      <c r="L139" s="109">
        <f t="shared" si="6"/>
        <v>0.86875584960017427</v>
      </c>
      <c r="M139" s="110">
        <f t="shared" si="8"/>
        <v>86.87558496001742</v>
      </c>
    </row>
    <row r="140" spans="1:13" s="47" customFormat="1" ht="65.25" customHeight="1" x14ac:dyDescent="0.3">
      <c r="A140" s="171" t="s">
        <v>164</v>
      </c>
      <c r="B140" s="119"/>
      <c r="C140" s="119">
        <v>28414.71</v>
      </c>
      <c r="D140" s="119">
        <v>28325.620000000003</v>
      </c>
      <c r="E140" s="119">
        <v>30766.320000000003</v>
      </c>
      <c r="F140" s="119">
        <v>31097.420000000002</v>
      </c>
      <c r="G140" s="119">
        <v>31375.4</v>
      </c>
      <c r="H140" s="115">
        <v>26943</v>
      </c>
      <c r="I140" s="107">
        <f t="shared" si="5"/>
        <v>13872.330000000002</v>
      </c>
      <c r="J140" s="107">
        <f t="shared" si="7"/>
        <v>15687.7</v>
      </c>
      <c r="K140" s="108">
        <f>K139+K138</f>
        <v>13872.330000000002</v>
      </c>
      <c r="L140" s="109">
        <f t="shared" si="6"/>
        <v>0.88428067849334202</v>
      </c>
      <c r="M140" s="110">
        <f t="shared" si="8"/>
        <v>88.428067849334198</v>
      </c>
    </row>
    <row r="141" spans="1:13" s="47" customFormat="1" ht="38.1" customHeight="1" x14ac:dyDescent="0.3">
      <c r="A141" s="153" t="s">
        <v>74</v>
      </c>
      <c r="B141" s="119"/>
      <c r="C141" s="119"/>
      <c r="D141" s="119"/>
      <c r="E141" s="119"/>
      <c r="F141" s="119"/>
      <c r="G141" s="119"/>
      <c r="H141" s="115">
        <v>3000</v>
      </c>
      <c r="I141" s="107">
        <f t="shared" si="5"/>
        <v>1144.2</v>
      </c>
      <c r="J141" s="107">
        <v>1144.2</v>
      </c>
      <c r="K141" s="108">
        <v>1144.2</v>
      </c>
      <c r="L141" s="109">
        <v>0</v>
      </c>
      <c r="M141" s="110">
        <v>0</v>
      </c>
    </row>
    <row r="142" spans="1:13" s="47" customFormat="1" ht="38.1" customHeight="1" x14ac:dyDescent="0.3">
      <c r="A142" s="190" t="s">
        <v>165</v>
      </c>
      <c r="B142" s="119"/>
      <c r="C142" s="119"/>
      <c r="D142" s="119"/>
      <c r="E142" s="119"/>
      <c r="F142" s="119"/>
      <c r="G142" s="119"/>
      <c r="H142" s="115"/>
      <c r="I142" s="107"/>
      <c r="J142" s="107"/>
      <c r="K142" s="116"/>
      <c r="L142" s="109"/>
      <c r="M142" s="110"/>
    </row>
    <row r="143" spans="1:13" s="47" customFormat="1" ht="38.1" customHeight="1" x14ac:dyDescent="0.3">
      <c r="A143" s="150" t="s">
        <v>166</v>
      </c>
      <c r="B143" s="190"/>
      <c r="C143" s="143">
        <v>120</v>
      </c>
      <c r="D143" s="143">
        <v>120</v>
      </c>
      <c r="E143" s="143">
        <v>120</v>
      </c>
      <c r="F143" s="143">
        <v>120</v>
      </c>
      <c r="G143" s="143">
        <v>120</v>
      </c>
      <c r="H143" s="144">
        <v>120</v>
      </c>
      <c r="I143" s="107">
        <v>120</v>
      </c>
      <c r="J143" s="107">
        <v>120</v>
      </c>
      <c r="K143" s="108">
        <v>104</v>
      </c>
      <c r="L143" s="109"/>
      <c r="M143" s="110"/>
    </row>
    <row r="144" spans="1:13" s="47" customFormat="1" ht="30" customHeight="1" x14ac:dyDescent="0.3">
      <c r="A144" s="150" t="s">
        <v>167</v>
      </c>
      <c r="B144" s="157">
        <v>900</v>
      </c>
      <c r="C144" s="119"/>
      <c r="D144" s="119"/>
      <c r="E144" s="119"/>
      <c r="F144" s="119"/>
      <c r="G144" s="119"/>
      <c r="H144" s="115"/>
      <c r="I144" s="107"/>
      <c r="J144" s="107"/>
      <c r="K144" s="116"/>
      <c r="L144" s="145"/>
      <c r="M144" s="146"/>
    </row>
    <row r="145" spans="1:13" s="47" customFormat="1" ht="26.25" customHeight="1" x14ac:dyDescent="0.3">
      <c r="A145" s="150" t="s">
        <v>168</v>
      </c>
      <c r="B145" s="157">
        <v>910</v>
      </c>
      <c r="C145" s="119"/>
      <c r="D145" s="119"/>
      <c r="E145" s="119"/>
      <c r="F145" s="119"/>
      <c r="G145" s="119"/>
      <c r="H145" s="115"/>
      <c r="I145" s="197"/>
      <c r="J145" s="107"/>
      <c r="K145" s="116"/>
      <c r="L145" s="145"/>
      <c r="M145" s="146"/>
    </row>
    <row r="146" spans="1:13" s="47" customFormat="1" ht="35.25" customHeight="1" x14ac:dyDescent="0.3">
      <c r="A146" s="150" t="s">
        <v>169</v>
      </c>
      <c r="B146" s="157">
        <v>920</v>
      </c>
      <c r="C146" s="119"/>
      <c r="D146" s="119"/>
      <c r="E146" s="119"/>
      <c r="F146" s="119"/>
      <c r="G146" s="119"/>
      <c r="H146" s="115"/>
      <c r="I146" s="198"/>
      <c r="J146" s="107"/>
      <c r="K146" s="116"/>
      <c r="L146" s="145"/>
      <c r="M146" s="146"/>
    </row>
    <row r="147" spans="1:13" s="47" customFormat="1" ht="26.25" customHeight="1" x14ac:dyDescent="0.3">
      <c r="A147" s="150" t="s">
        <v>170</v>
      </c>
      <c r="B147" s="157">
        <v>930</v>
      </c>
      <c r="C147" s="119"/>
      <c r="D147" s="119"/>
      <c r="E147" s="119"/>
      <c r="F147" s="119"/>
      <c r="G147" s="119"/>
      <c r="H147" s="115"/>
      <c r="I147" s="198"/>
      <c r="J147" s="107"/>
      <c r="K147" s="116"/>
      <c r="L147" s="145"/>
      <c r="M147" s="146"/>
    </row>
    <row r="148" spans="1:13" s="47" customFormat="1" ht="27.75" customHeight="1" x14ac:dyDescent="0.3">
      <c r="A148" s="150" t="s">
        <v>171</v>
      </c>
      <c r="B148" s="157">
        <v>940</v>
      </c>
      <c r="C148" s="119"/>
      <c r="D148" s="119"/>
      <c r="E148" s="119"/>
      <c r="F148" s="119"/>
      <c r="G148" s="119"/>
      <c r="H148" s="115"/>
      <c r="I148" s="199"/>
      <c r="J148" s="107"/>
      <c r="K148" s="116"/>
      <c r="L148" s="145"/>
      <c r="M148" s="146"/>
    </row>
    <row r="149" spans="1:13" ht="38.1" customHeight="1" x14ac:dyDescent="0.35">
      <c r="A149" s="58"/>
      <c r="B149" s="59"/>
      <c r="C149" s="59"/>
      <c r="D149" s="59"/>
      <c r="E149" s="59"/>
      <c r="F149" s="59"/>
      <c r="G149" s="59"/>
      <c r="H149" s="60"/>
      <c r="I149" s="102"/>
      <c r="J149" s="60"/>
      <c r="K149" s="61"/>
      <c r="L149" s="27"/>
      <c r="M149" s="28"/>
    </row>
    <row r="150" spans="1:13" ht="63.75" customHeight="1" x14ac:dyDescent="0.35">
      <c r="A150" s="200" t="s">
        <v>172</v>
      </c>
      <c r="B150" s="201"/>
      <c r="C150" s="202"/>
      <c r="D150" s="203"/>
      <c r="E150" s="204" t="s">
        <v>46</v>
      </c>
      <c r="F150" s="204"/>
      <c r="G150" s="204"/>
      <c r="H150" s="204"/>
      <c r="I150" s="205"/>
      <c r="J150" s="206" t="s">
        <v>45</v>
      </c>
      <c r="K150" s="206"/>
      <c r="L150" s="206"/>
      <c r="M150" s="28"/>
    </row>
    <row r="151" spans="1:13" ht="38.1" customHeight="1" x14ac:dyDescent="0.35">
      <c r="A151" s="207" t="s">
        <v>173</v>
      </c>
      <c r="B151" s="208"/>
      <c r="C151" s="209" t="s">
        <v>174</v>
      </c>
      <c r="D151" s="209"/>
      <c r="E151" s="209"/>
      <c r="F151" s="209"/>
      <c r="G151" s="209"/>
      <c r="H151" s="209"/>
      <c r="I151" s="209"/>
      <c r="J151" s="210" t="s">
        <v>175</v>
      </c>
      <c r="K151" s="210"/>
      <c r="L151" s="210"/>
      <c r="M151" s="28"/>
    </row>
    <row r="152" spans="1:13" ht="38.1" customHeight="1" x14ac:dyDescent="0.35">
      <c r="A152" s="207"/>
      <c r="B152" s="208"/>
      <c r="C152" s="207"/>
      <c r="D152" s="211"/>
      <c r="E152" s="211"/>
      <c r="F152" s="211"/>
      <c r="G152" s="211"/>
      <c r="H152" s="211"/>
      <c r="I152" s="211"/>
      <c r="J152" s="212"/>
      <c r="K152" s="213"/>
      <c r="L152" s="213"/>
      <c r="M152" s="28"/>
    </row>
    <row r="153" spans="1:13" ht="38.1" customHeight="1" x14ac:dyDescent="0.35">
      <c r="A153" s="200"/>
      <c r="B153" s="213"/>
      <c r="C153" s="202"/>
      <c r="D153" s="203"/>
      <c r="E153" s="204"/>
      <c r="F153" s="204"/>
      <c r="G153" s="204"/>
      <c r="H153" s="204"/>
      <c r="I153" s="205"/>
      <c r="J153" s="214" t="s">
        <v>176</v>
      </c>
      <c r="K153" s="214"/>
      <c r="L153" s="214"/>
      <c r="M153" s="28"/>
    </row>
    <row r="154" spans="1:13" ht="38.1" customHeight="1" x14ac:dyDescent="0.35">
      <c r="A154" s="215" t="s">
        <v>177</v>
      </c>
      <c r="B154" s="213"/>
      <c r="C154" s="209" t="s">
        <v>174</v>
      </c>
      <c r="D154" s="209"/>
      <c r="E154" s="209"/>
      <c r="F154" s="209"/>
      <c r="G154" s="209"/>
      <c r="H154" s="209"/>
      <c r="I154" s="209"/>
      <c r="J154" s="216" t="s">
        <v>175</v>
      </c>
      <c r="K154" s="216"/>
      <c r="L154" s="216"/>
      <c r="M154" s="28"/>
    </row>
    <row r="155" spans="1:13" ht="38.1" customHeight="1" x14ac:dyDescent="0.35">
      <c r="A155" s="62" t="s">
        <v>178</v>
      </c>
      <c r="B155" s="64"/>
      <c r="C155" s="65"/>
      <c r="D155" s="104"/>
      <c r="E155" s="66"/>
      <c r="F155" s="66"/>
      <c r="G155" s="66"/>
      <c r="H155" s="66"/>
      <c r="I155" s="103"/>
      <c r="J155" s="103"/>
      <c r="K155" s="63"/>
      <c r="L155" s="63"/>
      <c r="M155" s="28"/>
    </row>
    <row r="156" spans="1:13" ht="38.1" customHeight="1" x14ac:dyDescent="0.35">
      <c r="A156" s="58"/>
      <c r="B156" s="67"/>
      <c r="C156" s="67"/>
      <c r="D156" s="67"/>
      <c r="E156" s="67"/>
      <c r="F156" s="67"/>
      <c r="G156" s="67"/>
      <c r="H156" s="68"/>
      <c r="I156" s="105"/>
      <c r="J156" s="69"/>
      <c r="K156" s="66"/>
      <c r="L156" s="27"/>
      <c r="M156" s="28"/>
    </row>
    <row r="157" spans="1:13" ht="38.1" customHeight="1" x14ac:dyDescent="0.25">
      <c r="A157" s="6"/>
      <c r="M157" s="1"/>
    </row>
    <row r="158" spans="1:13" ht="38.1" customHeight="1" x14ac:dyDescent="0.25">
      <c r="A158" s="6"/>
      <c r="M158" s="1"/>
    </row>
    <row r="159" spans="1:13" ht="38.1" customHeight="1" x14ac:dyDescent="0.25">
      <c r="A159" s="6"/>
      <c r="M159" s="1"/>
    </row>
    <row r="160" spans="1:13" ht="38.1" customHeight="1" x14ac:dyDescent="0.25">
      <c r="A160" s="6"/>
      <c r="M160" s="1"/>
    </row>
  </sheetData>
  <mergeCells count="43">
    <mergeCell ref="J9:L9"/>
    <mergeCell ref="C52:M52"/>
    <mergeCell ref="E3:L3"/>
    <mergeCell ref="E4:L4"/>
    <mergeCell ref="J6:L6"/>
    <mergeCell ref="J7:L7"/>
    <mergeCell ref="J8:L8"/>
    <mergeCell ref="B24:D24"/>
    <mergeCell ref="I24:K24"/>
    <mergeCell ref="K15:L15"/>
    <mergeCell ref="B16:D16"/>
    <mergeCell ref="K16:L16"/>
    <mergeCell ref="B17:J17"/>
    <mergeCell ref="B18:D18"/>
    <mergeCell ref="B19:D19"/>
    <mergeCell ref="B20:D20"/>
    <mergeCell ref="B21:J21"/>
    <mergeCell ref="B22:D22"/>
    <mergeCell ref="B23:D23"/>
    <mergeCell ref="I23:K23"/>
    <mergeCell ref="B25:D25"/>
    <mergeCell ref="B26:L26"/>
    <mergeCell ref="B27:D27"/>
    <mergeCell ref="B28:D28"/>
    <mergeCell ref="A30:K30"/>
    <mergeCell ref="C154:I154"/>
    <mergeCell ref="J154:L154"/>
    <mergeCell ref="F32:F33"/>
    <mergeCell ref="G32:G33"/>
    <mergeCell ref="H32:I32"/>
    <mergeCell ref="J32:M32"/>
    <mergeCell ref="A35:M35"/>
    <mergeCell ref="A36:M36"/>
    <mergeCell ref="A32:A33"/>
    <mergeCell ref="B32:B33"/>
    <mergeCell ref="C32:C33"/>
    <mergeCell ref="D32:D33"/>
    <mergeCell ref="E32:E33"/>
    <mergeCell ref="B108:B109"/>
    <mergeCell ref="J150:L150"/>
    <mergeCell ref="C151:I151"/>
    <mergeCell ref="J151:L151"/>
    <mergeCell ref="J153:L153"/>
  </mergeCells>
  <pageMargins left="1.1811023622047245" right="0.39370078740157483" top="0.39370078740157483" bottom="0.55118110236220474" header="0.39370078740157483" footer="0.55118110236220474"/>
  <pageSetup paperSize="9" scale="3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звіт про вик фін плануза 6м2026</vt:lpstr>
      <vt:lpstr>'звіт про вик фін плануза 6м2026'!Область_друку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2026-07-24T08:40:00Z</cp:lastPrinted>
  <dcterms:created xsi:type="dcterms:W3CDTF">2026-07-24T07:09:50Z</dcterms:created>
  <dcterms:modified xsi:type="dcterms:W3CDTF">2026-07-24T08:40:26Z</dcterms:modified>
</cp:coreProperties>
</file>