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720" windowHeight="11550"/>
  </bookViews>
  <sheets>
    <sheet name="Аркуш1" sheetId="1" r:id="rId1"/>
  </sheets>
  <definedNames>
    <definedName name="_xlnm.Print_Area" localSheetId="0">Аркуш1!$A$1:$L$192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3" i="1" l="1"/>
  <c r="H142" i="1"/>
  <c r="H141" i="1"/>
  <c r="H140" i="1"/>
  <c r="H139" i="1"/>
  <c r="H137" i="1"/>
  <c r="D133" i="1"/>
  <c r="C133" i="1"/>
  <c r="B133" i="1"/>
  <c r="K132" i="1"/>
  <c r="H130" i="1"/>
  <c r="H129" i="1"/>
  <c r="H128" i="1"/>
  <c r="H127" i="1"/>
  <c r="L126" i="1"/>
  <c r="K126" i="1"/>
  <c r="J126" i="1"/>
  <c r="I126" i="1"/>
  <c r="H125" i="1"/>
  <c r="H124" i="1"/>
  <c r="H123" i="1"/>
  <c r="H122" i="1"/>
  <c r="L121" i="1"/>
  <c r="K121" i="1"/>
  <c r="J121" i="1"/>
  <c r="I121" i="1"/>
  <c r="H121" i="1"/>
  <c r="H120" i="1"/>
  <c r="H119" i="1"/>
  <c r="H118" i="1"/>
  <c r="H117" i="1"/>
  <c r="H116" i="1"/>
  <c r="L115" i="1"/>
  <c r="K115" i="1"/>
  <c r="J115" i="1"/>
  <c r="I115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L102" i="1"/>
  <c r="K102" i="1"/>
  <c r="K101" i="1" s="1"/>
  <c r="J102" i="1"/>
  <c r="I102" i="1"/>
  <c r="H102" i="1" s="1"/>
  <c r="C102" i="1"/>
  <c r="L101" i="1"/>
  <c r="L134" i="1" s="1"/>
  <c r="J101" i="1"/>
  <c r="J134" i="1" s="1"/>
  <c r="C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L84" i="1"/>
  <c r="K84" i="1"/>
  <c r="J84" i="1"/>
  <c r="I84" i="1"/>
  <c r="H84" i="1" s="1"/>
  <c r="C84" i="1"/>
  <c r="H83" i="1"/>
  <c r="H82" i="1"/>
  <c r="H81" i="1"/>
  <c r="H80" i="1"/>
  <c r="H79" i="1"/>
  <c r="H78" i="1"/>
  <c r="H77" i="1"/>
  <c r="L76" i="1"/>
  <c r="K76" i="1"/>
  <c r="J76" i="1"/>
  <c r="I76" i="1"/>
  <c r="C76" i="1"/>
  <c r="H75" i="1"/>
  <c r="H74" i="1"/>
  <c r="H73" i="1"/>
  <c r="H72" i="1"/>
  <c r="H71" i="1"/>
  <c r="H70" i="1"/>
  <c r="L69" i="1"/>
  <c r="K69" i="1"/>
  <c r="J69" i="1"/>
  <c r="I69" i="1"/>
  <c r="H69" i="1" s="1"/>
  <c r="C69" i="1"/>
  <c r="H68" i="1"/>
  <c r="H67" i="1"/>
  <c r="H66" i="1"/>
  <c r="H65" i="1"/>
  <c r="H64" i="1"/>
  <c r="H63" i="1"/>
  <c r="L62" i="1"/>
  <c r="K62" i="1"/>
  <c r="J62" i="1"/>
  <c r="I62" i="1"/>
  <c r="C62" i="1"/>
  <c r="H61" i="1"/>
  <c r="H60" i="1"/>
  <c r="H59" i="1"/>
  <c r="H58" i="1"/>
  <c r="H57" i="1"/>
  <c r="L56" i="1"/>
  <c r="L135" i="1" s="1"/>
  <c r="K56" i="1"/>
  <c r="J56" i="1"/>
  <c r="J135" i="1" s="1"/>
  <c r="I56" i="1"/>
  <c r="H56" i="1"/>
  <c r="C56" i="1"/>
  <c r="H55" i="1"/>
  <c r="H54" i="1"/>
  <c r="H53" i="1"/>
  <c r="H52" i="1"/>
  <c r="H51" i="1"/>
  <c r="H50" i="1"/>
  <c r="L49" i="1"/>
  <c r="K49" i="1"/>
  <c r="J49" i="1"/>
  <c r="I49" i="1"/>
  <c r="H49" i="1"/>
  <c r="H48" i="1"/>
  <c r="K47" i="1"/>
  <c r="K46" i="1" s="1"/>
  <c r="K37" i="1" s="1"/>
  <c r="H45" i="1"/>
  <c r="H44" i="1"/>
  <c r="H43" i="1"/>
  <c r="H42" i="1"/>
  <c r="H41" i="1"/>
  <c r="H40" i="1"/>
  <c r="H39" i="1"/>
  <c r="L38" i="1"/>
  <c r="L132" i="1" s="1"/>
  <c r="K38" i="1"/>
  <c r="J38" i="1"/>
  <c r="J132" i="1" s="1"/>
  <c r="I38" i="1"/>
  <c r="I132" i="1" s="1"/>
  <c r="H38" i="1"/>
  <c r="C38" i="1"/>
  <c r="C37" i="1"/>
  <c r="I135" i="1" l="1"/>
  <c r="K135" i="1"/>
  <c r="H62" i="1"/>
  <c r="H76" i="1"/>
  <c r="J136" i="1"/>
  <c r="H126" i="1"/>
  <c r="L136" i="1"/>
  <c r="K131" i="1"/>
  <c r="K133" i="1" s="1"/>
  <c r="K134" i="1"/>
  <c r="H132" i="1"/>
  <c r="J131" i="1"/>
  <c r="J133" i="1" s="1"/>
  <c r="L131" i="1"/>
  <c r="L133" i="1" s="1"/>
  <c r="J47" i="1"/>
  <c r="J46" i="1" s="1"/>
  <c r="J37" i="1" s="1"/>
  <c r="L47" i="1"/>
  <c r="L46" i="1" s="1"/>
  <c r="L37" i="1" s="1"/>
  <c r="I101" i="1"/>
  <c r="K136" i="1" l="1"/>
  <c r="H135" i="1"/>
  <c r="I131" i="1"/>
  <c r="I134" i="1"/>
  <c r="H101" i="1"/>
  <c r="I47" i="1"/>
  <c r="H47" i="1" l="1"/>
  <c r="I46" i="1"/>
  <c r="H134" i="1"/>
  <c r="I136" i="1"/>
  <c r="H136" i="1" s="1"/>
  <c r="I133" i="1"/>
  <c r="H133" i="1" s="1"/>
  <c r="H131" i="1"/>
  <c r="H46" i="1" l="1"/>
  <c r="I37" i="1"/>
  <c r="H37" i="1" s="1"/>
</calcChain>
</file>

<file path=xl/sharedStrings.xml><?xml version="1.0" encoding="utf-8"?>
<sst xmlns="http://schemas.openxmlformats.org/spreadsheetml/2006/main" count="187" uniqueCount="179">
  <si>
    <t>Додаток 1</t>
  </si>
  <si>
    <t>до Порядку складання, затвердження та контролю виконання фінансового плану</t>
  </si>
  <si>
    <t xml:space="preserve">Комунальне некомерційне підприємство "Рогатинський </t>
  </si>
  <si>
    <t xml:space="preserve"> центр первинної медико-санітарної допомоги "</t>
  </si>
  <si>
    <t>"ПОГОДЖЕНО"</t>
  </si>
  <si>
    <t>"ЗАТВЕРДЖЕНО"</t>
  </si>
  <si>
    <t>"____" _______________ 2026 р.</t>
  </si>
  <si>
    <t>"____" ___________ 2026 р.</t>
  </si>
  <si>
    <t>Проект</t>
  </si>
  <si>
    <t>Попередній</t>
  </si>
  <si>
    <t>Уточнений</t>
  </si>
  <si>
    <t>Зміни</t>
  </si>
  <si>
    <t>х</t>
  </si>
  <si>
    <t>зробити позначку "Х"</t>
  </si>
  <si>
    <t>Коди</t>
  </si>
  <si>
    <t xml:space="preserve">Підприємство  </t>
  </si>
  <si>
    <t>Комунальне некомерційне підприємство "Рогатинський центр первинної медико-санітарної допомоги "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</si>
  <si>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</si>
  <si>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</si>
  <si>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</si>
  <si>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</si>
  <si>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</si>
  <si>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Україна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</si>
  <si>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</si>
  <si>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</si>
  <si>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Рогатинська міська рада</t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</si>
  <si>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</si>
  <si>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</si>
  <si>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</si>
  <si>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</si>
  <si>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</si>
  <si>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>Загальна медична практика (основний)</t>
  </si>
  <si>
    <t xml:space="preserve">за  КВЕД  </t>
  </si>
  <si>
    <t>86.21</t>
  </si>
  <si>
    <t>Одиниця виміру, тис. грн.</t>
  </si>
  <si>
    <t>тис.грн</t>
  </si>
  <si>
    <t>Стандарти звітності П(с)БОУ</t>
  </si>
  <si>
    <t>Х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</si>
  <si>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</si>
  <si>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</si>
  <si>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</si>
  <si>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</si>
  <si>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</si>
  <si>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 xml:space="preserve">вул.Галицька 119-А  м.Рогатин Івано-Франківський р-н, Івано-франківська обл 7701  </t>
  </si>
  <si>
    <t xml:space="preserve">Телефон </t>
  </si>
  <si>
    <t>(034-35) 2-22-90</t>
  </si>
  <si>
    <t>Керівник</t>
  </si>
  <si>
    <t>Віктор ДЕНИСЮК</t>
  </si>
  <si>
    <r>
      <t xml:space="preserve">ФІНАНСОВИЙ ПЛАН ПІДПРИЄМСТВА НА </t>
    </r>
    <r>
      <rPr>
        <b/>
        <u/>
        <sz val="14"/>
        <rFont val="Times New Roman"/>
        <family val="1"/>
        <charset val="204"/>
      </rPr>
      <t>2026</t>
    </r>
    <r>
      <rPr>
        <b/>
        <sz val="14"/>
        <rFont val="Times New Roman"/>
        <family val="1"/>
        <charset val="204"/>
      </rPr>
      <t xml:space="preserve"> рік</t>
    </r>
  </si>
  <si>
    <t>тис. грн.</t>
  </si>
  <si>
    <t>Найменування показника</t>
  </si>
  <si>
    <t xml:space="preserve">Код рядка </t>
  </si>
  <si>
    <r>
      <t xml:space="preserve">Фінансовий план поточного року </t>
    </r>
    <r>
      <rPr>
        <sz val="12"/>
        <rFont val="Times New Roman"/>
        <family val="1"/>
        <charset val="204"/>
      </rPr>
      <t>(2024 р.)</t>
    </r>
  </si>
  <si>
    <t>Фінансовий план 2025 рік  (усього)</t>
  </si>
  <si>
    <t>Плановий 2026 рік  (усього)</t>
  </si>
  <si>
    <r>
      <t xml:space="preserve">Фінансовий план поточного року </t>
    </r>
    <r>
      <rPr>
        <sz val="12"/>
        <rFont val="Times New Roman"/>
        <family val="1"/>
        <charset val="204"/>
      </rPr>
      <t>2026 р.(зі змінами 01.2026р)</t>
    </r>
  </si>
  <si>
    <r>
      <t xml:space="preserve">Фінансовий план поточного року </t>
    </r>
    <r>
      <rPr>
        <sz val="12"/>
        <rFont val="Times New Roman"/>
        <family val="1"/>
        <charset val="204"/>
      </rPr>
      <t>2026 р.(зі змінами 01.05.2026 р)</t>
    </r>
  </si>
  <si>
    <r>
      <t xml:space="preserve">Фінансовий план поточного року </t>
    </r>
    <r>
      <rPr>
        <sz val="12"/>
        <rFont val="Times New Roman"/>
        <family val="1"/>
        <charset val="204"/>
      </rPr>
      <t>2026 р.(зі змінами з 01,07,2026)</t>
    </r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</si>
  <si>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</si>
  <si>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</si>
  <si>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</si>
  <si>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</si>
  <si>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</si>
  <si>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</si>
  <si>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</si>
  <si>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Усього надходження (доходи)</t>
  </si>
  <si>
    <t>Надходження  (доходи)  відповідно  до  укладених  договорів  з Національною службою здоров'я України</t>
  </si>
  <si>
    <t xml:space="preserve">Первинна медична допомога:     </t>
  </si>
  <si>
    <t xml:space="preserve">   втч Супровід та лікування хворих на туберкульоз на первинному рівні медичної допомоги   </t>
  </si>
  <si>
    <t>Мобільна паліативна медична допомога дорослим і дітям</t>
  </si>
  <si>
    <t>Медична програма "Скринінг здоров'я для осіб віком від 40 років"</t>
  </si>
  <si>
    <t>Забеспечення кодрового  потенціалу СОЗ шляхом надання мед допомоги  із залученням лікарів інтернів</t>
  </si>
  <si>
    <t>Розширені послуги з первинної мед допомоги окремим категоріям осіб,які захищали незалежність,сувернітет та територіальну цілісність України</t>
  </si>
  <si>
    <t>Доходи попередніх періодів</t>
  </si>
  <si>
    <t>Надходження (доходи) за рахунок коштів місцевих бюджетів:</t>
  </si>
  <si>
    <t xml:space="preserve">Надходження(Дохід з місцевого бюджету за цільовими програмами )                                                          ( Інший операційний дохід:   фінансова підтримка місцевого бюджету за цільовою програмою "Про затвердження Програми розвитку медичної допомоги на території Рогатинської міської територіальної громади" </t>
  </si>
  <si>
    <t>Капітальний ремонт окремих приміщень</t>
  </si>
  <si>
    <t>Інші доходи від операційної діяльності, в т.ч.:</t>
  </si>
  <si>
    <t>дохід від операційної оренди активів</t>
  </si>
  <si>
    <t>дохід від здачі втор. серовини</t>
  </si>
  <si>
    <t>Видатки за рахунок надходжень відповідно до укладених договорів з Національною службою здоров'я України, в тому числі</t>
  </si>
  <si>
    <t>поточні видатки</t>
  </si>
  <si>
    <t>Заробітна плата</t>
  </si>
  <si>
    <t>Нарахування на оплату праці</t>
  </si>
  <si>
    <t>Предмети, матеріали, обладнання та інвентар (150-155)</t>
  </si>
  <si>
    <t xml:space="preserve">    паливо-мастильні матеріали,  в т.ч.:</t>
  </si>
  <si>
    <t xml:space="preserve">    господарські товари.запчастини</t>
  </si>
  <si>
    <t xml:space="preserve">    канцелярські товари, офісне приладдя</t>
  </si>
  <si>
    <t xml:space="preserve">  друкована продукція (друк бланків)</t>
  </si>
  <si>
    <t xml:space="preserve">    витрати, що здійснюються для підтримання об’єкта в робочому стані (проведення пот. ремонту).  </t>
  </si>
  <si>
    <t>Медикаменти та перев'язувальні матеріали</t>
  </si>
  <si>
    <t xml:space="preserve">    лабораторна діагностика</t>
  </si>
  <si>
    <t xml:space="preserve">    медикаменти, та перевязувальні матеріали        </t>
  </si>
  <si>
    <t xml:space="preserve">    хімреактиви</t>
  </si>
  <si>
    <t xml:space="preserve">    вироби медичного призначення</t>
  </si>
  <si>
    <t xml:space="preserve">    дезинфекційні засоби</t>
  </si>
  <si>
    <t xml:space="preserve"> </t>
  </si>
  <si>
    <t xml:space="preserve">    засоби індивідуального захисту  </t>
  </si>
  <si>
    <t>Витрати на комунальні послуги та енергоносії, в т.ч.:</t>
  </si>
  <si>
    <t xml:space="preserve">    витрати на електроенергію</t>
  </si>
  <si>
    <t xml:space="preserve">    витрати на природній газ  +розподіл</t>
  </si>
  <si>
    <t xml:space="preserve">    витрати на водопостачання та водовідведення, абонплата</t>
  </si>
  <si>
    <t xml:space="preserve">    витрати на вивіз сміття</t>
  </si>
  <si>
    <t>Соціальне забезпечення</t>
  </si>
  <si>
    <t>Інші витрати</t>
  </si>
  <si>
    <t xml:space="preserve">     витрати на заправку катріджів</t>
  </si>
  <si>
    <t xml:space="preserve">     витрати на підписку преси</t>
  </si>
  <si>
    <t xml:space="preserve">     витрати на супровід програмного забезпечення(+аскеп)</t>
  </si>
  <si>
    <t xml:space="preserve">     лабораторна діагностика</t>
  </si>
  <si>
    <t xml:space="preserve">     витрати на службові відрядження,</t>
  </si>
  <si>
    <t xml:space="preserve">    витрати на охорону праці та навчання працівників</t>
  </si>
  <si>
    <t>Амортизація</t>
  </si>
  <si>
    <t>Інші операційні витрати (розшифрувати*)</t>
  </si>
  <si>
    <t xml:space="preserve">    витрати на звязок, їнтернет </t>
  </si>
  <si>
    <t xml:space="preserve">    витрати на оплату послуг на охорону</t>
  </si>
  <si>
    <t xml:space="preserve">    витрати на оплату послуг пожежної охорони</t>
  </si>
  <si>
    <t xml:space="preserve">    витрати на страхування автомобілів </t>
  </si>
  <si>
    <t xml:space="preserve">    витрати на ремонт  автомобілів </t>
  </si>
  <si>
    <t xml:space="preserve">    витрати на технічне обслуговування автомобілів</t>
  </si>
  <si>
    <t xml:space="preserve">    витрати на повірку медобладнання</t>
  </si>
  <si>
    <t xml:space="preserve">    витрати на повірку вогнегасників</t>
  </si>
  <si>
    <t xml:space="preserve">    витрати на інше техічне обслуговування(повірка газо та електролічильників; очистка домоходів, )</t>
  </si>
  <si>
    <t xml:space="preserve">    витрати на облаштування будівель та споруд, щодо доступності осіб з інвалідністю та інших маломобільних груп населення</t>
  </si>
  <si>
    <t xml:space="preserve">    вирати на утилізацію медичних відхoдів</t>
  </si>
  <si>
    <t xml:space="preserve">  судові збори,нова пошта</t>
  </si>
  <si>
    <t xml:space="preserve">     витрати на податки </t>
  </si>
  <si>
    <t xml:space="preserve">    послуги сурдоперекладача</t>
  </si>
  <si>
    <t xml:space="preserve">    витрати на банківське обслуговування</t>
  </si>
  <si>
    <t xml:space="preserve">   оплата інших послуг (крім комунальних)</t>
  </si>
  <si>
    <t>Витрати на комунальні послуги та енергоносії, в т.ч.:(</t>
  </si>
  <si>
    <t xml:space="preserve">    витрати на електроенергію (електроенергія)</t>
  </si>
  <si>
    <t xml:space="preserve">    витрати на природній газ  </t>
  </si>
  <si>
    <t xml:space="preserve">    витрати на розподіл природного газу</t>
  </si>
  <si>
    <t xml:space="preserve">    витрати на водопостачання та водовідведення  + абонплата</t>
  </si>
  <si>
    <t xml:space="preserve">     закупівля палива(дpoва)</t>
  </si>
  <si>
    <t xml:space="preserve">     Придбання знеболюючих лікарських засобів для амбулаторного лікування важкохворих  жителів громади </t>
  </si>
  <si>
    <t xml:space="preserve">    Закупівля продуктів лікувального харчування для лікування дорослих, хворих на фенілкетонурію</t>
  </si>
  <si>
    <t>Відшкодування вартості деяких лікарських засобів та виробів медичного призначеннядля Захисників та Захисниць України при їх амбулаторному лікуванні</t>
  </si>
  <si>
    <t>Закупівля туберкуліну для проведення проби Манту</t>
  </si>
  <si>
    <t>Закупівля виробів мед призначення для хворих з орфанними захворюваннями</t>
  </si>
  <si>
    <t>311а</t>
  </si>
  <si>
    <t>Капітальні інвестиції,    усього,у тому числі</t>
  </si>
  <si>
    <t>придбання (виготовлення) основних засобів</t>
  </si>
  <si>
    <t>придбання (виготовлення) інших необоротних матеріальних активів</t>
  </si>
  <si>
    <t>капітальний ремонт</t>
  </si>
  <si>
    <t>інше (розшифрувати)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</si>
  <si>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</si>
  <si>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</si>
  <si>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</si>
  <si>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</si>
  <si>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</si>
  <si>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</si>
  <si>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</si>
  <si>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</si>
  <si>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 xml:space="preserve">Усього: дохід з місцевого бюджету за цільовими програмами                                         </t>
  </si>
  <si>
    <t>Усього:  дохід відповідно до укладених договорів з Національною Службою здоров'я</t>
  </si>
  <si>
    <t>Усього дохід  (р.100)  (Кошти НСЗУ+ дохід місцевого бюджету+доходи попередніх періодів +інші доходи опер. періодів)</t>
  </si>
  <si>
    <t>Усього витрат  ( кошти місцевого бюджету)</t>
  </si>
  <si>
    <r>
      <t>Усього витрат  (</t>
    </r>
    <r>
      <rPr>
        <sz val="10"/>
        <rFont val="Times New Roman"/>
        <family val="1"/>
        <charset val="204"/>
      </rPr>
      <t>Кошти НСЗУ</t>
    </r>
    <r>
      <rPr>
        <sz val="14"/>
        <rFont val="Times New Roman"/>
        <family val="1"/>
        <charset val="204"/>
      </rPr>
      <t>)</t>
    </r>
  </si>
  <si>
    <t>Усього витрат  (Кошти НСЗУ+ дохід місцевого бюджету+доходи попередніх періодів+інші доходи опер. періодів)</t>
  </si>
  <si>
    <t>IV. Додаткова інформація</t>
  </si>
  <si>
    <t>на 1.01</t>
  </si>
  <si>
    <t>на 1.04</t>
  </si>
  <si>
    <t>на 1.07</t>
  </si>
  <si>
    <t>на 1.10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</si>
  <si>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</si>
  <si>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</si>
  <si>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</si>
  <si>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</si>
  <si>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</si>
  <si>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</si>
  <si>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Директор  __________________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</si>
  <si>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</si>
  <si>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</si>
  <si>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</si>
  <si>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>Наталія ТОРГАН</t>
  </si>
  <si>
    <t>Економіст_______________________</t>
  </si>
  <si>
    <t xml:space="preserve">                         (посада)</t>
  </si>
  <si>
    <t xml:space="preserve">Капітальний ремонт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</si>
</sst>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_);_(* \(#,##0.0\);_(* &quot;-&quot;_);_(@_)"/>
    <numFmt numFmtId="165" formatCode="_-* #,##0.0\ _₴_-;\-* #,##0.0\ _₴_-;_-* &quot;-&quot;?\ _₴_-;_-@_-"/>
    <numFmt numFmtId="166" formatCode="#,##0.0"/>
    <numFmt numFmtId="167" formatCode="#,##0.000"/>
    <numFmt numFmtId="168" formatCode="_(* #,##0_);_(* \(#,##0\);_(* &quot;-&quot;_);_(@_)"/>
    <numFmt numFmtId="169" formatCode="_(* #,##0.00_);_(* \(#,##0.00\);_(* &quot;-&quot;_);_(@_)"/>
  </numFmts>
  <fonts count="44" x14ac:knownFonts="1">
    <font>
      <sz val="12"/>
      <color theme="1"/>
      <name val="Calibri"/>
      <family val="2"/>
      <charset val="204"/>
      <scheme val="minor"/>
    </font>
    <font>
      <sz val="12"/>
      <color rgb="FF00610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rgb="FF7030A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4" tint="-0.249977111117893"/>
      <name val="Times New Roman"/>
      <family val="1"/>
      <charset val="204"/>
    </font>
    <font>
      <sz val="14"/>
      <color theme="4" tint="-0.249977111117893"/>
      <name val="Times New Roman"/>
      <family val="1"/>
      <charset val="204"/>
    </font>
    <font>
      <b/>
      <sz val="14"/>
      <color theme="4" tint="-0.249977111117893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6"/>
      <color rgb="FF7030A0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9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top"/>
    </xf>
    <xf numFmtId="0" fontId="8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7" xfId="0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2" fontId="11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3" xfId="0" applyFont="1" applyFill="1" applyBorder="1" applyAlignment="1">
      <alignment horizontal="left" vertical="top" wrapText="1"/>
    </xf>
    <xf numFmtId="0" fontId="11" fillId="0" borderId="3" xfId="0" quotePrefix="1" applyFont="1" applyFill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3" borderId="3" xfId="0" applyNumberFormat="1" applyFont="1" applyFill="1" applyBorder="1" applyAlignment="1">
      <alignment horizontal="center" vertical="center" wrapText="1"/>
    </xf>
    <xf numFmtId="164" fontId="11" fillId="4" borderId="3" xfId="0" applyNumberFormat="1" applyFont="1" applyFill="1" applyBorder="1" applyAlignment="1">
      <alignment horizontal="center" vertical="center" wrapText="1"/>
    </xf>
    <xf numFmtId="0" fontId="14" fillId="0" borderId="3" xfId="0" quotePrefix="1" applyFont="1" applyFill="1" applyBorder="1" applyAlignment="1">
      <alignment horizontal="center" vertical="center"/>
    </xf>
    <xf numFmtId="2" fontId="14" fillId="0" borderId="3" xfId="0" applyNumberFormat="1" applyFont="1" applyFill="1" applyBorder="1" applyAlignment="1">
      <alignment horizontal="center" vertical="center" wrapText="1"/>
    </xf>
    <xf numFmtId="164" fontId="14" fillId="0" borderId="3" xfId="0" applyNumberFormat="1" applyFont="1" applyFill="1" applyBorder="1" applyAlignment="1">
      <alignment horizontal="center" vertical="center" wrapText="1"/>
    </xf>
    <xf numFmtId="164" fontId="14" fillId="3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7" fillId="0" borderId="3" xfId="0" quotePrefix="1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vertical="center"/>
    </xf>
    <xf numFmtId="0" fontId="16" fillId="0" borderId="3" xfId="0" applyFont="1" applyFill="1" applyBorder="1" applyAlignment="1">
      <alignment horizontal="left" vertical="top" wrapText="1"/>
    </xf>
    <xf numFmtId="0" fontId="16" fillId="0" borderId="3" xfId="1" applyFont="1" applyFill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right" vertical="center" wrapText="1"/>
    </xf>
    <xf numFmtId="166" fontId="2" fillId="3" borderId="3" xfId="0" applyNumberFormat="1" applyFont="1" applyFill="1" applyBorder="1" applyAlignment="1">
      <alignment horizontal="right" vertical="center" wrapText="1"/>
    </xf>
    <xf numFmtId="0" fontId="2" fillId="0" borderId="3" xfId="1" applyFont="1" applyFill="1" applyBorder="1" applyAlignment="1">
      <alignment vertical="center" wrapText="1"/>
    </xf>
    <xf numFmtId="0" fontId="18" fillId="0" borderId="3" xfId="1" applyFont="1" applyFill="1" applyBorder="1" applyAlignment="1">
      <alignment vertical="center" wrapText="1"/>
    </xf>
    <xf numFmtId="0" fontId="19" fillId="0" borderId="3" xfId="0" quotePrefix="1" applyFont="1" applyFill="1" applyBorder="1" applyAlignment="1">
      <alignment horizontal="center" vertical="center"/>
    </xf>
    <xf numFmtId="2" fontId="20" fillId="0" borderId="3" xfId="0" applyNumberFormat="1" applyFont="1" applyFill="1" applyBorder="1" applyAlignment="1">
      <alignment horizontal="center" vertical="center" wrapText="1"/>
    </xf>
    <xf numFmtId="164" fontId="20" fillId="0" borderId="3" xfId="0" applyNumberFormat="1" applyFont="1" applyFill="1" applyBorder="1" applyAlignment="1">
      <alignment horizontal="center" vertical="center" wrapText="1"/>
    </xf>
    <xf numFmtId="164" fontId="20" fillId="3" borderId="3" xfId="0" applyNumberFormat="1" applyFont="1" applyFill="1" applyBorder="1" applyAlignment="1">
      <alignment horizontal="center" vertical="center" wrapText="1"/>
    </xf>
    <xf numFmtId="164" fontId="20" fillId="4" borderId="3" xfId="0" applyNumberFormat="1" applyFont="1" applyFill="1" applyBorder="1" applyAlignment="1">
      <alignment horizontal="center" vertical="center" wrapText="1"/>
    </xf>
    <xf numFmtId="164" fontId="21" fillId="0" borderId="3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3" xfId="0" applyFont="1" applyFill="1" applyBorder="1" applyAlignment="1">
      <alignment horizontal="left" vertical="top" wrapText="1"/>
    </xf>
    <xf numFmtId="0" fontId="23" fillId="0" borderId="3" xfId="0" applyFont="1" applyFill="1" applyBorder="1" applyAlignment="1">
      <alignment horizontal="center" vertical="center"/>
    </xf>
    <xf numFmtId="2" fontId="23" fillId="0" borderId="3" xfId="0" applyNumberFormat="1" applyFont="1" applyFill="1" applyBorder="1" applyAlignment="1">
      <alignment horizontal="center" vertical="center" wrapText="1"/>
    </xf>
    <xf numFmtId="164" fontId="23" fillId="0" borderId="3" xfId="0" applyNumberFormat="1" applyFont="1" applyFill="1" applyBorder="1" applyAlignment="1">
      <alignment horizontal="center" vertical="center" wrapText="1"/>
    </xf>
    <xf numFmtId="4" fontId="23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quotePrefix="1" applyFont="1" applyFill="1" applyBorder="1" applyAlignment="1">
      <alignment horizontal="center" vertical="center"/>
    </xf>
    <xf numFmtId="167" fontId="11" fillId="0" borderId="3" xfId="0" applyNumberFormat="1" applyFont="1" applyFill="1" applyBorder="1" applyAlignment="1">
      <alignment horizontal="right" vertical="center" wrapText="1"/>
    </xf>
    <xf numFmtId="164" fontId="11" fillId="0" borderId="3" xfId="0" applyNumberFormat="1" applyFont="1" applyFill="1" applyBorder="1" applyAlignment="1">
      <alignment horizontal="righ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right" vertical="center" wrapText="1"/>
    </xf>
    <xf numFmtId="164" fontId="2" fillId="0" borderId="3" xfId="0" applyNumberFormat="1" applyFont="1" applyFill="1" applyBorder="1" applyAlignment="1">
      <alignment horizontal="right" vertical="center" wrapText="1"/>
    </xf>
    <xf numFmtId="167" fontId="2" fillId="0" borderId="3" xfId="0" applyNumberFormat="1" applyFont="1" applyFill="1" applyBorder="1" applyAlignment="1">
      <alignment horizontal="right" vertical="center" wrapText="1"/>
    </xf>
    <xf numFmtId="166" fontId="11" fillId="0" borderId="3" xfId="0" applyNumberFormat="1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9" fontId="5" fillId="0" borderId="3" xfId="1" applyNumberFormat="1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25" fillId="0" borderId="3" xfId="0" applyFont="1" applyFill="1" applyBorder="1" applyAlignment="1">
      <alignment horizontal="left" vertical="center" wrapText="1"/>
    </xf>
    <xf numFmtId="0" fontId="26" fillId="0" borderId="0" xfId="0" applyFont="1" applyAlignment="1">
      <alignment vertical="center"/>
    </xf>
    <xf numFmtId="0" fontId="27" fillId="0" borderId="3" xfId="0" applyFont="1" applyFill="1" applyBorder="1" applyAlignment="1">
      <alignment horizontal="left" vertical="top" wrapText="1"/>
    </xf>
    <xf numFmtId="0" fontId="11" fillId="0" borderId="3" xfId="1" applyFont="1" applyFill="1" applyBorder="1" applyAlignment="1">
      <alignment horizontal="left" vertical="center" wrapText="1"/>
    </xf>
    <xf numFmtId="165" fontId="11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2" fontId="16" fillId="0" borderId="3" xfId="0" applyNumberFormat="1" applyFont="1" applyFill="1" applyBorder="1" applyAlignment="1">
      <alignment horizontal="center" vertical="center" wrapText="1"/>
    </xf>
    <xf numFmtId="164" fontId="28" fillId="0" borderId="3" xfId="0" applyNumberFormat="1" applyFont="1" applyFill="1" applyBorder="1" applyAlignment="1">
      <alignment horizontal="center" vertical="center" wrapText="1"/>
    </xf>
    <xf numFmtId="164" fontId="28" fillId="3" borderId="3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center" vertical="center" wrapText="1"/>
    </xf>
    <xf numFmtId="164" fontId="16" fillId="3" borderId="3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3" xfId="0" applyFont="1" applyFill="1" applyBorder="1" applyAlignment="1">
      <alignment horizontal="center" vertical="center"/>
    </xf>
    <xf numFmtId="2" fontId="28" fillId="0" borderId="3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 wrapText="1"/>
    </xf>
    <xf numFmtId="164" fontId="31" fillId="0" borderId="3" xfId="0" applyNumberFormat="1" applyFont="1" applyFill="1" applyBorder="1" applyAlignment="1">
      <alignment horizontal="center" vertical="center" wrapText="1"/>
    </xf>
    <xf numFmtId="164" fontId="31" fillId="3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2" fontId="5" fillId="0" borderId="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5" fillId="0" borderId="3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/>
    </xf>
    <xf numFmtId="2" fontId="33" fillId="0" borderId="3" xfId="1" applyNumberFormat="1" applyFont="1" applyFill="1" applyBorder="1" applyAlignment="1">
      <alignment horizontal="right" wrapText="1"/>
    </xf>
    <xf numFmtId="2" fontId="5" fillId="0" borderId="3" xfId="0" applyNumberFormat="1" applyFont="1" applyFill="1" applyBorder="1" applyAlignment="1">
      <alignment vertical="center" wrapText="1"/>
    </xf>
    <xf numFmtId="2" fontId="33" fillId="0" borderId="3" xfId="1" applyNumberFormat="1" applyFont="1" applyFill="1" applyBorder="1" applyAlignment="1">
      <alignment vertical="center" wrapText="1"/>
    </xf>
    <xf numFmtId="0" fontId="34" fillId="0" borderId="3" xfId="0" applyFont="1" applyFill="1" applyBorder="1" applyAlignment="1">
      <alignment horizontal="left" vertical="top" wrapText="1"/>
    </xf>
    <xf numFmtId="0" fontId="35" fillId="0" borderId="3" xfId="0" applyFont="1" applyFill="1" applyBorder="1" applyAlignment="1">
      <alignment horizontal="center" vertical="center"/>
    </xf>
    <xf numFmtId="2" fontId="35" fillId="0" borderId="3" xfId="0" applyNumberFormat="1" applyFont="1" applyFill="1" applyBorder="1" applyAlignment="1">
      <alignment horizontal="center" vertical="center" wrapText="1"/>
    </xf>
    <xf numFmtId="164" fontId="36" fillId="0" borderId="3" xfId="0" applyNumberFormat="1" applyFont="1" applyFill="1" applyBorder="1" applyAlignment="1">
      <alignment horizontal="center" vertical="center" wrapText="1"/>
    </xf>
    <xf numFmtId="164" fontId="36" fillId="3" borderId="3" xfId="0" applyNumberFormat="1" applyFont="1" applyFill="1" applyBorder="1" applyAlignment="1">
      <alignment horizontal="center" vertical="center" wrapText="1"/>
    </xf>
    <xf numFmtId="164" fontId="35" fillId="4" borderId="3" xfId="0" applyNumberFormat="1" applyFont="1" applyFill="1" applyBorder="1" applyAlignment="1">
      <alignment horizontal="center" vertical="center" wrapText="1"/>
    </xf>
    <xf numFmtId="2" fontId="34" fillId="0" borderId="3" xfId="0" applyNumberFormat="1" applyFont="1" applyFill="1" applyBorder="1" applyAlignment="1">
      <alignment vertical="center" wrapText="1"/>
    </xf>
    <xf numFmtId="0" fontId="35" fillId="0" borderId="0" xfId="0" applyFont="1" applyAlignment="1">
      <alignment vertical="center"/>
    </xf>
    <xf numFmtId="0" fontId="31" fillId="0" borderId="3" xfId="1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 wrapText="1"/>
    </xf>
    <xf numFmtId="0" fontId="37" fillId="0" borderId="3" xfId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wrapText="1"/>
    </xf>
    <xf numFmtId="0" fontId="38" fillId="0" borderId="3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left" vertical="top" wrapText="1"/>
    </xf>
    <xf numFmtId="4" fontId="14" fillId="0" borderId="3" xfId="0" applyNumberFormat="1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wrapText="1"/>
    </xf>
    <xf numFmtId="0" fontId="37" fillId="0" borderId="3" xfId="0" applyFont="1" applyFill="1" applyBorder="1" applyAlignment="1">
      <alignment vertical="center" wrapText="1"/>
    </xf>
    <xf numFmtId="0" fontId="11" fillId="0" borderId="3" xfId="0" quotePrefix="1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37" fillId="0" borderId="3" xfId="0" applyFont="1" applyFill="1" applyBorder="1" applyAlignment="1">
      <alignment horizontal="center" vertical="center" wrapText="1"/>
    </xf>
    <xf numFmtId="2" fontId="31" fillId="0" borderId="3" xfId="0" applyNumberFormat="1" applyFont="1" applyFill="1" applyBorder="1" applyAlignment="1">
      <alignment horizontal="center" vertical="center" wrapText="1"/>
    </xf>
    <xf numFmtId="0" fontId="37" fillId="0" borderId="3" xfId="0" quotePrefix="1" applyFont="1" applyFill="1" applyBorder="1" applyAlignment="1">
      <alignment horizontal="center" vertical="center" wrapText="1"/>
    </xf>
    <xf numFmtId="165" fontId="11" fillId="0" borderId="3" xfId="0" applyNumberFormat="1" applyFont="1" applyFill="1" applyBorder="1" applyAlignment="1">
      <alignment vertical="center" wrapText="1"/>
    </xf>
    <xf numFmtId="0" fontId="37" fillId="0" borderId="3" xfId="0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wrapText="1"/>
    </xf>
    <xf numFmtId="0" fontId="31" fillId="0" borderId="3" xfId="0" applyFont="1" applyFill="1" applyBorder="1" applyAlignment="1">
      <alignment horizontal="left" vertical="center" wrapText="1"/>
    </xf>
    <xf numFmtId="164" fontId="11" fillId="0" borderId="3" xfId="0" applyNumberFormat="1" applyFont="1" applyFill="1" applyBorder="1" applyAlignment="1">
      <alignment wrapText="1"/>
    </xf>
    <xf numFmtId="164" fontId="2" fillId="0" borderId="4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3" borderId="3" xfId="0" applyNumberFormat="1" applyFont="1" applyFill="1" applyBorder="1" applyAlignment="1">
      <alignment horizontal="center" vertical="center" wrapText="1"/>
    </xf>
    <xf numFmtId="169" fontId="2" fillId="0" borderId="3" xfId="0" applyNumberFormat="1" applyFont="1" applyFill="1" applyBorder="1" applyAlignment="1">
      <alignment vertical="center" wrapText="1"/>
    </xf>
    <xf numFmtId="169" fontId="2" fillId="0" borderId="4" xfId="0" applyNumberFormat="1" applyFont="1" applyFill="1" applyBorder="1" applyAlignment="1">
      <alignment vertical="center" wrapText="1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4" borderId="3" xfId="0" applyNumberFormat="1" applyFont="1" applyFill="1" applyBorder="1" applyAlignment="1">
      <alignment horizontal="center" vertical="center" wrapText="1"/>
    </xf>
    <xf numFmtId="166" fontId="2" fillId="3" borderId="3" xfId="0" applyNumberFormat="1" applyFont="1" applyFill="1" applyBorder="1" applyAlignment="1">
      <alignment horizontal="center" vertical="center" wrapText="1"/>
    </xf>
    <xf numFmtId="166" fontId="2" fillId="4" borderId="3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quotePrefix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 wrapText="1"/>
    </xf>
    <xf numFmtId="168" fontId="2" fillId="0" borderId="0" xfId="0" applyNumberFormat="1" applyFont="1" applyFill="1" applyBorder="1" applyAlignment="1">
      <alignment horizontal="center" vertical="center" wrapText="1"/>
    </xf>
    <xf numFmtId="168" fontId="2" fillId="3" borderId="0" xfId="0" applyNumberFormat="1" applyFont="1" applyFill="1" applyBorder="1" applyAlignment="1">
      <alignment horizontal="center" vertical="center" wrapText="1"/>
    </xf>
    <xf numFmtId="168" fontId="2" fillId="4" borderId="0" xfId="0" applyNumberFormat="1" applyFont="1" applyFill="1" applyBorder="1" applyAlignment="1">
      <alignment horizontal="center" vertical="center" wrapText="1"/>
    </xf>
    <xf numFmtId="168" fontId="2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right" vertical="center" wrapText="1"/>
    </xf>
    <xf numFmtId="2" fontId="2" fillId="0" borderId="0" xfId="0" applyNumberFormat="1" applyFont="1" applyFill="1" applyAlignment="1">
      <alignment horizontal="right" vertical="center" wrapText="1"/>
    </xf>
    <xf numFmtId="166" fontId="2" fillId="0" borderId="0" xfId="0" applyNumberFormat="1" applyFont="1" applyFill="1" applyAlignment="1">
      <alignment horizontal="right" vertical="center" wrapText="1"/>
    </xf>
    <xf numFmtId="166" fontId="2" fillId="3" borderId="0" xfId="0" applyNumberFormat="1" applyFont="1" applyFill="1" applyAlignment="1">
      <alignment horizontal="right" vertical="center" wrapText="1"/>
    </xf>
    <xf numFmtId="166" fontId="2" fillId="4" borderId="0" xfId="0" applyNumberFormat="1" applyFont="1" applyFill="1" applyAlignment="1">
      <alignment horizontal="right" vertical="center" wrapText="1"/>
    </xf>
    <xf numFmtId="166" fontId="2" fillId="0" borderId="0" xfId="0" applyNumberFormat="1" applyFont="1" applyAlignment="1">
      <alignment horizontal="right" vertical="center" wrapText="1"/>
    </xf>
    <xf numFmtId="0" fontId="2" fillId="0" borderId="0" xfId="0" quotePrefix="1" applyFont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166" fontId="2" fillId="0" borderId="0" xfId="0" applyNumberFormat="1" applyFont="1" applyFill="1" applyBorder="1" applyAlignment="1">
      <alignment horizontal="right" vertical="center" wrapText="1"/>
    </xf>
    <xf numFmtId="166" fontId="2" fillId="3" borderId="0" xfId="0" applyNumberFormat="1" applyFont="1" applyFill="1" applyBorder="1" applyAlignment="1">
      <alignment horizontal="right" vertical="center" wrapText="1"/>
    </xf>
    <xf numFmtId="166" fontId="2" fillId="4" borderId="0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Fill="1" applyAlignment="1">
      <alignment horizontal="center" vertical="center" wrapText="1"/>
    </xf>
    <xf numFmtId="2" fontId="2" fillId="3" borderId="0" xfId="0" applyNumberFormat="1" applyFont="1" applyFill="1" applyAlignment="1">
      <alignment horizontal="right" vertical="center" wrapText="1"/>
    </xf>
    <xf numFmtId="2" fontId="2" fillId="4" borderId="0" xfId="0" applyNumberFormat="1" applyFont="1" applyFill="1" applyAlignment="1">
      <alignment horizontal="right" vertical="center" wrapText="1"/>
    </xf>
    <xf numFmtId="2" fontId="43" fillId="0" borderId="0" xfId="0" applyNumberFormat="1" applyFont="1" applyAlignment="1">
      <alignment horizontal="right" vertical="center" wrapText="1"/>
    </xf>
    <xf numFmtId="2" fontId="43" fillId="0" borderId="0" xfId="0" applyNumberFormat="1" applyFont="1" applyFill="1" applyAlignment="1">
      <alignment horizontal="right" vertical="center" wrapText="1"/>
    </xf>
    <xf numFmtId="166" fontId="24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2" fontId="43" fillId="0" borderId="0" xfId="0" applyNumberFormat="1" applyFont="1" applyAlignment="1">
      <alignment horizontal="center" vertical="center"/>
    </xf>
    <xf numFmtId="2" fontId="43" fillId="0" borderId="0" xfId="0" applyNumberFormat="1" applyFont="1" applyFill="1" applyAlignment="1">
      <alignment horizontal="center" vertical="center"/>
    </xf>
    <xf numFmtId="0" fontId="8" fillId="3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 shrinkToFit="1"/>
    </xf>
    <xf numFmtId="164" fontId="2" fillId="3" borderId="3" xfId="0" applyNumberFormat="1" applyFont="1" applyFill="1" applyBorder="1" applyAlignment="1">
      <alignment vertical="center"/>
    </xf>
    <xf numFmtId="4" fontId="23" fillId="3" borderId="3" xfId="0" applyNumberFormat="1" applyFont="1" applyFill="1" applyBorder="1" applyAlignment="1">
      <alignment horizontal="center" vertical="center" wrapText="1"/>
    </xf>
    <xf numFmtId="164" fontId="11" fillId="3" borderId="3" xfId="0" applyNumberFormat="1" applyFont="1" applyFill="1" applyBorder="1" applyAlignment="1">
      <alignment horizontal="right" vertical="center" wrapText="1"/>
    </xf>
    <xf numFmtId="164" fontId="2" fillId="3" borderId="3" xfId="0" applyNumberFormat="1" applyFont="1" applyFill="1" applyBorder="1" applyAlignment="1">
      <alignment horizontal="right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right" vertical="center" wrapText="1"/>
    </xf>
    <xf numFmtId="2" fontId="5" fillId="3" borderId="3" xfId="0" applyNumberFormat="1" applyFont="1" applyFill="1" applyBorder="1" applyAlignment="1">
      <alignment horizontal="right" wrapText="1"/>
    </xf>
    <xf numFmtId="2" fontId="33" fillId="3" borderId="3" xfId="1" applyNumberFormat="1" applyFont="1" applyFill="1" applyBorder="1" applyAlignment="1">
      <alignment horizontal="right" wrapText="1"/>
    </xf>
    <xf numFmtId="2" fontId="33" fillId="3" borderId="3" xfId="1" applyNumberFormat="1" applyFont="1" applyFill="1" applyBorder="1" applyAlignment="1">
      <alignment vertical="center" wrapText="1"/>
    </xf>
    <xf numFmtId="2" fontId="34" fillId="3" borderId="3" xfId="0" applyNumberFormat="1" applyFont="1" applyFill="1" applyBorder="1" applyAlignment="1">
      <alignment vertical="center" wrapText="1"/>
    </xf>
    <xf numFmtId="4" fontId="11" fillId="3" borderId="3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4" fontId="14" fillId="3" borderId="3" xfId="0" applyNumberFormat="1" applyFont="1" applyFill="1" applyBorder="1" applyAlignment="1">
      <alignment horizontal="center" vertical="center" wrapText="1"/>
    </xf>
    <xf numFmtId="169" fontId="2" fillId="3" borderId="3" xfId="0" applyNumberFormat="1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166" fontId="24" fillId="3" borderId="0" xfId="0" applyNumberFormat="1" applyFont="1" applyFill="1" applyAlignment="1">
      <alignment horizontal="right" vertical="center" wrapText="1"/>
    </xf>
    <xf numFmtId="0" fontId="24" fillId="3" borderId="0" xfId="0" applyFont="1" applyFill="1" applyAlignment="1">
      <alignment vertical="center"/>
    </xf>
    <xf numFmtId="0" fontId="5" fillId="3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/>
    <xf numFmtId="0" fontId="5" fillId="0" borderId="3" xfId="1" applyFont="1" applyFill="1" applyBorder="1" applyAlignment="1">
      <alignment wrapText="1"/>
    </xf>
    <xf numFmtId="0" fontId="31" fillId="0" borderId="3" xfId="0" applyNumberFormat="1" applyFont="1" applyFill="1" applyBorder="1" applyAlignment="1">
      <alignment horizontal="center" vertical="center" wrapText="1"/>
    </xf>
    <xf numFmtId="0" fontId="31" fillId="3" borderId="3" xfId="0" applyNumberFormat="1" applyFont="1" applyFill="1" applyBorder="1" applyAlignment="1">
      <alignment horizontal="center" vertical="center" wrapText="1"/>
    </xf>
    <xf numFmtId="49" fontId="31" fillId="0" borderId="3" xfId="0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</cellXfs>
  <cellStyles count="2">
    <cellStyle name="Гарний" xfId="1" builtinId="26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6"/>
  <sheetViews>
    <sheetView tabSelected="1" view="pageBreakPreview" topLeftCell="A108" zoomScale="60" zoomScaleNormal="100" workbookViewId="0">
      <selection activeCell="W95" sqref="W95"/>
    </sheetView>
  </sheetViews>
  <sheetFormatPr defaultRowHeight="18.75" x14ac:dyDescent="0.25"/>
  <cols>
    <col min="1" max="1" width="61.25" style="1" customWidth="1"/>
    <col min="2" max="2" width="10.875" style="2" customWidth="1"/>
    <col min="3" max="3" width="13.25" style="230" customWidth="1"/>
    <col min="4" max="4" width="12.75" style="231" customWidth="1"/>
    <col min="5" max="5" width="13.25" style="5" customWidth="1"/>
    <col min="6" max="6" width="12.25" style="6" customWidth="1"/>
    <col min="7" max="7" width="13.625" style="7" customWidth="1"/>
    <col min="8" max="8" width="12.75" style="5" customWidth="1"/>
    <col min="9" max="9" width="14.25" style="110" customWidth="1"/>
    <col min="10" max="10" width="14.25" style="254" customWidth="1"/>
    <col min="11" max="11" width="14.5" style="110" customWidth="1"/>
    <col min="12" max="12" width="14.25" style="110" customWidth="1"/>
    <col min="13" max="13" width="9" style="9"/>
    <col min="14" max="255" width="9" style="1"/>
    <col min="256" max="256" width="81.5" style="1" customWidth="1"/>
    <col min="257" max="257" width="10.875" style="1" customWidth="1"/>
    <col min="258" max="258" width="0" style="1" hidden="1" customWidth="1"/>
    <col min="259" max="259" width="15" style="1" customWidth="1"/>
    <col min="260" max="260" width="15.25" style="1" customWidth="1"/>
    <col min="261" max="262" width="14.25" style="1" customWidth="1"/>
    <col min="263" max="263" width="14.5" style="1" customWidth="1"/>
    <col min="264" max="264" width="14.25" style="1" customWidth="1"/>
    <col min="265" max="265" width="9" style="1"/>
    <col min="266" max="266" width="8.5" style="1" bestFit="1" customWidth="1"/>
    <col min="267" max="511" width="9" style="1"/>
    <col min="512" max="512" width="81.5" style="1" customWidth="1"/>
    <col min="513" max="513" width="10.875" style="1" customWidth="1"/>
    <col min="514" max="514" width="0" style="1" hidden="1" customWidth="1"/>
    <col min="515" max="515" width="15" style="1" customWidth="1"/>
    <col min="516" max="516" width="15.25" style="1" customWidth="1"/>
    <col min="517" max="518" width="14.25" style="1" customWidth="1"/>
    <col min="519" max="519" width="14.5" style="1" customWidth="1"/>
    <col min="520" max="520" width="14.25" style="1" customWidth="1"/>
    <col min="521" max="521" width="9" style="1"/>
    <col min="522" max="522" width="8.5" style="1" bestFit="1" customWidth="1"/>
    <col min="523" max="767" width="9" style="1"/>
    <col min="768" max="768" width="81.5" style="1" customWidth="1"/>
    <col min="769" max="769" width="10.875" style="1" customWidth="1"/>
    <col min="770" max="770" width="0" style="1" hidden="1" customWidth="1"/>
    <col min="771" max="771" width="15" style="1" customWidth="1"/>
    <col min="772" max="772" width="15.25" style="1" customWidth="1"/>
    <col min="773" max="774" width="14.25" style="1" customWidth="1"/>
    <col min="775" max="775" width="14.5" style="1" customWidth="1"/>
    <col min="776" max="776" width="14.25" style="1" customWidth="1"/>
    <col min="777" max="777" width="9" style="1"/>
    <col min="778" max="778" width="8.5" style="1" bestFit="1" customWidth="1"/>
    <col min="779" max="1023" width="9" style="1"/>
    <col min="1024" max="1024" width="81.5" style="1" customWidth="1"/>
    <col min="1025" max="1025" width="10.875" style="1" customWidth="1"/>
    <col min="1026" max="1026" width="0" style="1" hidden="1" customWidth="1"/>
    <col min="1027" max="1027" width="15" style="1" customWidth="1"/>
    <col min="1028" max="1028" width="15.25" style="1" customWidth="1"/>
    <col min="1029" max="1030" width="14.25" style="1" customWidth="1"/>
    <col min="1031" max="1031" width="14.5" style="1" customWidth="1"/>
    <col min="1032" max="1032" width="14.25" style="1" customWidth="1"/>
    <col min="1033" max="1033" width="9" style="1"/>
    <col min="1034" max="1034" width="8.5" style="1" bestFit="1" customWidth="1"/>
    <col min="1035" max="1279" width="9" style="1"/>
    <col min="1280" max="1280" width="81.5" style="1" customWidth="1"/>
    <col min="1281" max="1281" width="10.875" style="1" customWidth="1"/>
    <col min="1282" max="1282" width="0" style="1" hidden="1" customWidth="1"/>
    <col min="1283" max="1283" width="15" style="1" customWidth="1"/>
    <col min="1284" max="1284" width="15.25" style="1" customWidth="1"/>
    <col min="1285" max="1286" width="14.25" style="1" customWidth="1"/>
    <col min="1287" max="1287" width="14.5" style="1" customWidth="1"/>
    <col min="1288" max="1288" width="14.25" style="1" customWidth="1"/>
    <col min="1289" max="1289" width="9" style="1"/>
    <col min="1290" max="1290" width="8.5" style="1" bestFit="1" customWidth="1"/>
    <col min="1291" max="1535" width="9" style="1"/>
    <col min="1536" max="1536" width="81.5" style="1" customWidth="1"/>
    <col min="1537" max="1537" width="10.875" style="1" customWidth="1"/>
    <col min="1538" max="1538" width="0" style="1" hidden="1" customWidth="1"/>
    <col min="1539" max="1539" width="15" style="1" customWidth="1"/>
    <col min="1540" max="1540" width="15.25" style="1" customWidth="1"/>
    <col min="1541" max="1542" width="14.25" style="1" customWidth="1"/>
    <col min="1543" max="1543" width="14.5" style="1" customWidth="1"/>
    <col min="1544" max="1544" width="14.25" style="1" customWidth="1"/>
    <col min="1545" max="1545" width="9" style="1"/>
    <col min="1546" max="1546" width="8.5" style="1" bestFit="1" customWidth="1"/>
    <col min="1547" max="1791" width="9" style="1"/>
    <col min="1792" max="1792" width="81.5" style="1" customWidth="1"/>
    <col min="1793" max="1793" width="10.875" style="1" customWidth="1"/>
    <col min="1794" max="1794" width="0" style="1" hidden="1" customWidth="1"/>
    <col min="1795" max="1795" width="15" style="1" customWidth="1"/>
    <col min="1796" max="1796" width="15.25" style="1" customWidth="1"/>
    <col min="1797" max="1798" width="14.25" style="1" customWidth="1"/>
    <col min="1799" max="1799" width="14.5" style="1" customWidth="1"/>
    <col min="1800" max="1800" width="14.25" style="1" customWidth="1"/>
    <col min="1801" max="1801" width="9" style="1"/>
    <col min="1802" max="1802" width="8.5" style="1" bestFit="1" customWidth="1"/>
    <col min="1803" max="2047" width="9" style="1"/>
    <col min="2048" max="2048" width="81.5" style="1" customWidth="1"/>
    <col min="2049" max="2049" width="10.875" style="1" customWidth="1"/>
    <col min="2050" max="2050" width="0" style="1" hidden="1" customWidth="1"/>
    <col min="2051" max="2051" width="15" style="1" customWidth="1"/>
    <col min="2052" max="2052" width="15.25" style="1" customWidth="1"/>
    <col min="2053" max="2054" width="14.25" style="1" customWidth="1"/>
    <col min="2055" max="2055" width="14.5" style="1" customWidth="1"/>
    <col min="2056" max="2056" width="14.25" style="1" customWidth="1"/>
    <col min="2057" max="2057" width="9" style="1"/>
    <col min="2058" max="2058" width="8.5" style="1" bestFit="1" customWidth="1"/>
    <col min="2059" max="2303" width="9" style="1"/>
    <col min="2304" max="2304" width="81.5" style="1" customWidth="1"/>
    <col min="2305" max="2305" width="10.875" style="1" customWidth="1"/>
    <col min="2306" max="2306" width="0" style="1" hidden="1" customWidth="1"/>
    <col min="2307" max="2307" width="15" style="1" customWidth="1"/>
    <col min="2308" max="2308" width="15.25" style="1" customWidth="1"/>
    <col min="2309" max="2310" width="14.25" style="1" customWidth="1"/>
    <col min="2311" max="2311" width="14.5" style="1" customWidth="1"/>
    <col min="2312" max="2312" width="14.25" style="1" customWidth="1"/>
    <col min="2313" max="2313" width="9" style="1"/>
    <col min="2314" max="2314" width="8.5" style="1" bestFit="1" customWidth="1"/>
    <col min="2315" max="2559" width="9" style="1"/>
    <col min="2560" max="2560" width="81.5" style="1" customWidth="1"/>
    <col min="2561" max="2561" width="10.875" style="1" customWidth="1"/>
    <col min="2562" max="2562" width="0" style="1" hidden="1" customWidth="1"/>
    <col min="2563" max="2563" width="15" style="1" customWidth="1"/>
    <col min="2564" max="2564" width="15.25" style="1" customWidth="1"/>
    <col min="2565" max="2566" width="14.25" style="1" customWidth="1"/>
    <col min="2567" max="2567" width="14.5" style="1" customWidth="1"/>
    <col min="2568" max="2568" width="14.25" style="1" customWidth="1"/>
    <col min="2569" max="2569" width="9" style="1"/>
    <col min="2570" max="2570" width="8.5" style="1" bestFit="1" customWidth="1"/>
    <col min="2571" max="2815" width="9" style="1"/>
    <col min="2816" max="2816" width="81.5" style="1" customWidth="1"/>
    <col min="2817" max="2817" width="10.875" style="1" customWidth="1"/>
    <col min="2818" max="2818" width="0" style="1" hidden="1" customWidth="1"/>
    <col min="2819" max="2819" width="15" style="1" customWidth="1"/>
    <col min="2820" max="2820" width="15.25" style="1" customWidth="1"/>
    <col min="2821" max="2822" width="14.25" style="1" customWidth="1"/>
    <col min="2823" max="2823" width="14.5" style="1" customWidth="1"/>
    <col min="2824" max="2824" width="14.25" style="1" customWidth="1"/>
    <col min="2825" max="2825" width="9" style="1"/>
    <col min="2826" max="2826" width="8.5" style="1" bestFit="1" customWidth="1"/>
    <col min="2827" max="3071" width="9" style="1"/>
    <col min="3072" max="3072" width="81.5" style="1" customWidth="1"/>
    <col min="3073" max="3073" width="10.875" style="1" customWidth="1"/>
    <col min="3074" max="3074" width="0" style="1" hidden="1" customWidth="1"/>
    <col min="3075" max="3075" width="15" style="1" customWidth="1"/>
    <col min="3076" max="3076" width="15.25" style="1" customWidth="1"/>
    <col min="3077" max="3078" width="14.25" style="1" customWidth="1"/>
    <col min="3079" max="3079" width="14.5" style="1" customWidth="1"/>
    <col min="3080" max="3080" width="14.25" style="1" customWidth="1"/>
    <col min="3081" max="3081" width="9" style="1"/>
    <col min="3082" max="3082" width="8.5" style="1" bestFit="1" customWidth="1"/>
    <col min="3083" max="3327" width="9" style="1"/>
    <col min="3328" max="3328" width="81.5" style="1" customWidth="1"/>
    <col min="3329" max="3329" width="10.875" style="1" customWidth="1"/>
    <col min="3330" max="3330" width="0" style="1" hidden="1" customWidth="1"/>
    <col min="3331" max="3331" width="15" style="1" customWidth="1"/>
    <col min="3332" max="3332" width="15.25" style="1" customWidth="1"/>
    <col min="3333" max="3334" width="14.25" style="1" customWidth="1"/>
    <col min="3335" max="3335" width="14.5" style="1" customWidth="1"/>
    <col min="3336" max="3336" width="14.25" style="1" customWidth="1"/>
    <col min="3337" max="3337" width="9" style="1"/>
    <col min="3338" max="3338" width="8.5" style="1" bestFit="1" customWidth="1"/>
    <col min="3339" max="3583" width="9" style="1"/>
    <col min="3584" max="3584" width="81.5" style="1" customWidth="1"/>
    <col min="3585" max="3585" width="10.875" style="1" customWidth="1"/>
    <col min="3586" max="3586" width="0" style="1" hidden="1" customWidth="1"/>
    <col min="3587" max="3587" width="15" style="1" customWidth="1"/>
    <col min="3588" max="3588" width="15.25" style="1" customWidth="1"/>
    <col min="3589" max="3590" width="14.25" style="1" customWidth="1"/>
    <col min="3591" max="3591" width="14.5" style="1" customWidth="1"/>
    <col min="3592" max="3592" width="14.25" style="1" customWidth="1"/>
    <col min="3593" max="3593" width="9" style="1"/>
    <col min="3594" max="3594" width="8.5" style="1" bestFit="1" customWidth="1"/>
    <col min="3595" max="3839" width="9" style="1"/>
    <col min="3840" max="3840" width="81.5" style="1" customWidth="1"/>
    <col min="3841" max="3841" width="10.875" style="1" customWidth="1"/>
    <col min="3842" max="3842" width="0" style="1" hidden="1" customWidth="1"/>
    <col min="3843" max="3843" width="15" style="1" customWidth="1"/>
    <col min="3844" max="3844" width="15.25" style="1" customWidth="1"/>
    <col min="3845" max="3846" width="14.25" style="1" customWidth="1"/>
    <col min="3847" max="3847" width="14.5" style="1" customWidth="1"/>
    <col min="3848" max="3848" width="14.25" style="1" customWidth="1"/>
    <col min="3849" max="3849" width="9" style="1"/>
    <col min="3850" max="3850" width="8.5" style="1" bestFit="1" customWidth="1"/>
    <col min="3851" max="4095" width="9" style="1"/>
    <col min="4096" max="4096" width="81.5" style="1" customWidth="1"/>
    <col min="4097" max="4097" width="10.875" style="1" customWidth="1"/>
    <col min="4098" max="4098" width="0" style="1" hidden="1" customWidth="1"/>
    <col min="4099" max="4099" width="15" style="1" customWidth="1"/>
    <col min="4100" max="4100" width="15.25" style="1" customWidth="1"/>
    <col min="4101" max="4102" width="14.25" style="1" customWidth="1"/>
    <col min="4103" max="4103" width="14.5" style="1" customWidth="1"/>
    <col min="4104" max="4104" width="14.25" style="1" customWidth="1"/>
    <col min="4105" max="4105" width="9" style="1"/>
    <col min="4106" max="4106" width="8.5" style="1" bestFit="1" customWidth="1"/>
    <col min="4107" max="4351" width="9" style="1"/>
    <col min="4352" max="4352" width="81.5" style="1" customWidth="1"/>
    <col min="4353" max="4353" width="10.875" style="1" customWidth="1"/>
    <col min="4354" max="4354" width="0" style="1" hidden="1" customWidth="1"/>
    <col min="4355" max="4355" width="15" style="1" customWidth="1"/>
    <col min="4356" max="4356" width="15.25" style="1" customWidth="1"/>
    <col min="4357" max="4358" width="14.25" style="1" customWidth="1"/>
    <col min="4359" max="4359" width="14.5" style="1" customWidth="1"/>
    <col min="4360" max="4360" width="14.25" style="1" customWidth="1"/>
    <col min="4361" max="4361" width="9" style="1"/>
    <col min="4362" max="4362" width="8.5" style="1" bestFit="1" customWidth="1"/>
    <col min="4363" max="4607" width="9" style="1"/>
    <col min="4608" max="4608" width="81.5" style="1" customWidth="1"/>
    <col min="4609" max="4609" width="10.875" style="1" customWidth="1"/>
    <col min="4610" max="4610" width="0" style="1" hidden="1" customWidth="1"/>
    <col min="4611" max="4611" width="15" style="1" customWidth="1"/>
    <col min="4612" max="4612" width="15.25" style="1" customWidth="1"/>
    <col min="4613" max="4614" width="14.25" style="1" customWidth="1"/>
    <col min="4615" max="4615" width="14.5" style="1" customWidth="1"/>
    <col min="4616" max="4616" width="14.25" style="1" customWidth="1"/>
    <col min="4617" max="4617" width="9" style="1"/>
    <col min="4618" max="4618" width="8.5" style="1" bestFit="1" customWidth="1"/>
    <col min="4619" max="4863" width="9" style="1"/>
    <col min="4864" max="4864" width="81.5" style="1" customWidth="1"/>
    <col min="4865" max="4865" width="10.875" style="1" customWidth="1"/>
    <col min="4866" max="4866" width="0" style="1" hidden="1" customWidth="1"/>
    <col min="4867" max="4867" width="15" style="1" customWidth="1"/>
    <col min="4868" max="4868" width="15.25" style="1" customWidth="1"/>
    <col min="4869" max="4870" width="14.25" style="1" customWidth="1"/>
    <col min="4871" max="4871" width="14.5" style="1" customWidth="1"/>
    <col min="4872" max="4872" width="14.25" style="1" customWidth="1"/>
    <col min="4873" max="4873" width="9" style="1"/>
    <col min="4874" max="4874" width="8.5" style="1" bestFit="1" customWidth="1"/>
    <col min="4875" max="5119" width="9" style="1"/>
    <col min="5120" max="5120" width="81.5" style="1" customWidth="1"/>
    <col min="5121" max="5121" width="10.875" style="1" customWidth="1"/>
    <col min="5122" max="5122" width="0" style="1" hidden="1" customWidth="1"/>
    <col min="5123" max="5123" width="15" style="1" customWidth="1"/>
    <col min="5124" max="5124" width="15.25" style="1" customWidth="1"/>
    <col min="5125" max="5126" width="14.25" style="1" customWidth="1"/>
    <col min="5127" max="5127" width="14.5" style="1" customWidth="1"/>
    <col min="5128" max="5128" width="14.25" style="1" customWidth="1"/>
    <col min="5129" max="5129" width="9" style="1"/>
    <col min="5130" max="5130" width="8.5" style="1" bestFit="1" customWidth="1"/>
    <col min="5131" max="5375" width="9" style="1"/>
    <col min="5376" max="5376" width="81.5" style="1" customWidth="1"/>
    <col min="5377" max="5377" width="10.875" style="1" customWidth="1"/>
    <col min="5378" max="5378" width="0" style="1" hidden="1" customWidth="1"/>
    <col min="5379" max="5379" width="15" style="1" customWidth="1"/>
    <col min="5380" max="5380" width="15.25" style="1" customWidth="1"/>
    <col min="5381" max="5382" width="14.25" style="1" customWidth="1"/>
    <col min="5383" max="5383" width="14.5" style="1" customWidth="1"/>
    <col min="5384" max="5384" width="14.25" style="1" customWidth="1"/>
    <col min="5385" max="5385" width="9" style="1"/>
    <col min="5386" max="5386" width="8.5" style="1" bestFit="1" customWidth="1"/>
    <col min="5387" max="5631" width="9" style="1"/>
    <col min="5632" max="5632" width="81.5" style="1" customWidth="1"/>
    <col min="5633" max="5633" width="10.875" style="1" customWidth="1"/>
    <col min="5634" max="5634" width="0" style="1" hidden="1" customWidth="1"/>
    <col min="5635" max="5635" width="15" style="1" customWidth="1"/>
    <col min="5636" max="5636" width="15.25" style="1" customWidth="1"/>
    <col min="5637" max="5638" width="14.25" style="1" customWidth="1"/>
    <col min="5639" max="5639" width="14.5" style="1" customWidth="1"/>
    <col min="5640" max="5640" width="14.25" style="1" customWidth="1"/>
    <col min="5641" max="5641" width="9" style="1"/>
    <col min="5642" max="5642" width="8.5" style="1" bestFit="1" customWidth="1"/>
    <col min="5643" max="5887" width="9" style="1"/>
    <col min="5888" max="5888" width="81.5" style="1" customWidth="1"/>
    <col min="5889" max="5889" width="10.875" style="1" customWidth="1"/>
    <col min="5890" max="5890" width="0" style="1" hidden="1" customWidth="1"/>
    <col min="5891" max="5891" width="15" style="1" customWidth="1"/>
    <col min="5892" max="5892" width="15.25" style="1" customWidth="1"/>
    <col min="5893" max="5894" width="14.25" style="1" customWidth="1"/>
    <col min="5895" max="5895" width="14.5" style="1" customWidth="1"/>
    <col min="5896" max="5896" width="14.25" style="1" customWidth="1"/>
    <col min="5897" max="5897" width="9" style="1"/>
    <col min="5898" max="5898" width="8.5" style="1" bestFit="1" customWidth="1"/>
    <col min="5899" max="6143" width="9" style="1"/>
    <col min="6144" max="6144" width="81.5" style="1" customWidth="1"/>
    <col min="6145" max="6145" width="10.875" style="1" customWidth="1"/>
    <col min="6146" max="6146" width="0" style="1" hidden="1" customWidth="1"/>
    <col min="6147" max="6147" width="15" style="1" customWidth="1"/>
    <col min="6148" max="6148" width="15.25" style="1" customWidth="1"/>
    <col min="6149" max="6150" width="14.25" style="1" customWidth="1"/>
    <col min="6151" max="6151" width="14.5" style="1" customWidth="1"/>
    <col min="6152" max="6152" width="14.25" style="1" customWidth="1"/>
    <col min="6153" max="6153" width="9" style="1"/>
    <col min="6154" max="6154" width="8.5" style="1" bestFit="1" customWidth="1"/>
    <col min="6155" max="6399" width="9" style="1"/>
    <col min="6400" max="6400" width="81.5" style="1" customWidth="1"/>
    <col min="6401" max="6401" width="10.875" style="1" customWidth="1"/>
    <col min="6402" max="6402" width="0" style="1" hidden="1" customWidth="1"/>
    <col min="6403" max="6403" width="15" style="1" customWidth="1"/>
    <col min="6404" max="6404" width="15.25" style="1" customWidth="1"/>
    <col min="6405" max="6406" width="14.25" style="1" customWidth="1"/>
    <col min="6407" max="6407" width="14.5" style="1" customWidth="1"/>
    <col min="6408" max="6408" width="14.25" style="1" customWidth="1"/>
    <col min="6409" max="6409" width="9" style="1"/>
    <col min="6410" max="6410" width="8.5" style="1" bestFit="1" customWidth="1"/>
    <col min="6411" max="6655" width="9" style="1"/>
    <col min="6656" max="6656" width="81.5" style="1" customWidth="1"/>
    <col min="6657" max="6657" width="10.875" style="1" customWidth="1"/>
    <col min="6658" max="6658" width="0" style="1" hidden="1" customWidth="1"/>
    <col min="6659" max="6659" width="15" style="1" customWidth="1"/>
    <col min="6660" max="6660" width="15.25" style="1" customWidth="1"/>
    <col min="6661" max="6662" width="14.25" style="1" customWidth="1"/>
    <col min="6663" max="6663" width="14.5" style="1" customWidth="1"/>
    <col min="6664" max="6664" width="14.25" style="1" customWidth="1"/>
    <col min="6665" max="6665" width="9" style="1"/>
    <col min="6666" max="6666" width="8.5" style="1" bestFit="1" customWidth="1"/>
    <col min="6667" max="6911" width="9" style="1"/>
    <col min="6912" max="6912" width="81.5" style="1" customWidth="1"/>
    <col min="6913" max="6913" width="10.875" style="1" customWidth="1"/>
    <col min="6914" max="6914" width="0" style="1" hidden="1" customWidth="1"/>
    <col min="6915" max="6915" width="15" style="1" customWidth="1"/>
    <col min="6916" max="6916" width="15.25" style="1" customWidth="1"/>
    <col min="6917" max="6918" width="14.25" style="1" customWidth="1"/>
    <col min="6919" max="6919" width="14.5" style="1" customWidth="1"/>
    <col min="6920" max="6920" width="14.25" style="1" customWidth="1"/>
    <col min="6921" max="6921" width="9" style="1"/>
    <col min="6922" max="6922" width="8.5" style="1" bestFit="1" customWidth="1"/>
    <col min="6923" max="7167" width="9" style="1"/>
    <col min="7168" max="7168" width="81.5" style="1" customWidth="1"/>
    <col min="7169" max="7169" width="10.875" style="1" customWidth="1"/>
    <col min="7170" max="7170" width="0" style="1" hidden="1" customWidth="1"/>
    <col min="7171" max="7171" width="15" style="1" customWidth="1"/>
    <col min="7172" max="7172" width="15.25" style="1" customWidth="1"/>
    <col min="7173" max="7174" width="14.25" style="1" customWidth="1"/>
    <col min="7175" max="7175" width="14.5" style="1" customWidth="1"/>
    <col min="7176" max="7176" width="14.25" style="1" customWidth="1"/>
    <col min="7177" max="7177" width="9" style="1"/>
    <col min="7178" max="7178" width="8.5" style="1" bestFit="1" customWidth="1"/>
    <col min="7179" max="7423" width="9" style="1"/>
    <col min="7424" max="7424" width="81.5" style="1" customWidth="1"/>
    <col min="7425" max="7425" width="10.875" style="1" customWidth="1"/>
    <col min="7426" max="7426" width="0" style="1" hidden="1" customWidth="1"/>
    <col min="7427" max="7427" width="15" style="1" customWidth="1"/>
    <col min="7428" max="7428" width="15.25" style="1" customWidth="1"/>
    <col min="7429" max="7430" width="14.25" style="1" customWidth="1"/>
    <col min="7431" max="7431" width="14.5" style="1" customWidth="1"/>
    <col min="7432" max="7432" width="14.25" style="1" customWidth="1"/>
    <col min="7433" max="7433" width="9" style="1"/>
    <col min="7434" max="7434" width="8.5" style="1" bestFit="1" customWidth="1"/>
    <col min="7435" max="7679" width="9" style="1"/>
    <col min="7680" max="7680" width="81.5" style="1" customWidth="1"/>
    <col min="7681" max="7681" width="10.875" style="1" customWidth="1"/>
    <col min="7682" max="7682" width="0" style="1" hidden="1" customWidth="1"/>
    <col min="7683" max="7683" width="15" style="1" customWidth="1"/>
    <col min="7684" max="7684" width="15.25" style="1" customWidth="1"/>
    <col min="7685" max="7686" width="14.25" style="1" customWidth="1"/>
    <col min="7687" max="7687" width="14.5" style="1" customWidth="1"/>
    <col min="7688" max="7688" width="14.25" style="1" customWidth="1"/>
    <col min="7689" max="7689" width="9" style="1"/>
    <col min="7690" max="7690" width="8.5" style="1" bestFit="1" customWidth="1"/>
    <col min="7691" max="7935" width="9" style="1"/>
    <col min="7936" max="7936" width="81.5" style="1" customWidth="1"/>
    <col min="7937" max="7937" width="10.875" style="1" customWidth="1"/>
    <col min="7938" max="7938" width="0" style="1" hidden="1" customWidth="1"/>
    <col min="7939" max="7939" width="15" style="1" customWidth="1"/>
    <col min="7940" max="7940" width="15.25" style="1" customWidth="1"/>
    <col min="7941" max="7942" width="14.25" style="1" customWidth="1"/>
    <col min="7943" max="7943" width="14.5" style="1" customWidth="1"/>
    <col min="7944" max="7944" width="14.25" style="1" customWidth="1"/>
    <col min="7945" max="7945" width="9" style="1"/>
    <col min="7946" max="7946" width="8.5" style="1" bestFit="1" customWidth="1"/>
    <col min="7947" max="8191" width="9" style="1"/>
    <col min="8192" max="8192" width="81.5" style="1" customWidth="1"/>
    <col min="8193" max="8193" width="10.875" style="1" customWidth="1"/>
    <col min="8194" max="8194" width="0" style="1" hidden="1" customWidth="1"/>
    <col min="8195" max="8195" width="15" style="1" customWidth="1"/>
    <col min="8196" max="8196" width="15.25" style="1" customWidth="1"/>
    <col min="8197" max="8198" width="14.25" style="1" customWidth="1"/>
    <col min="8199" max="8199" width="14.5" style="1" customWidth="1"/>
    <col min="8200" max="8200" width="14.25" style="1" customWidth="1"/>
    <col min="8201" max="8201" width="9" style="1"/>
    <col min="8202" max="8202" width="8.5" style="1" bestFit="1" customWidth="1"/>
    <col min="8203" max="8447" width="9" style="1"/>
    <col min="8448" max="8448" width="81.5" style="1" customWidth="1"/>
    <col min="8449" max="8449" width="10.875" style="1" customWidth="1"/>
    <col min="8450" max="8450" width="0" style="1" hidden="1" customWidth="1"/>
    <col min="8451" max="8451" width="15" style="1" customWidth="1"/>
    <col min="8452" max="8452" width="15.25" style="1" customWidth="1"/>
    <col min="8453" max="8454" width="14.25" style="1" customWidth="1"/>
    <col min="8455" max="8455" width="14.5" style="1" customWidth="1"/>
    <col min="8456" max="8456" width="14.25" style="1" customWidth="1"/>
    <col min="8457" max="8457" width="9" style="1"/>
    <col min="8458" max="8458" width="8.5" style="1" bestFit="1" customWidth="1"/>
    <col min="8459" max="8703" width="9" style="1"/>
    <col min="8704" max="8704" width="81.5" style="1" customWidth="1"/>
    <col min="8705" max="8705" width="10.875" style="1" customWidth="1"/>
    <col min="8706" max="8706" width="0" style="1" hidden="1" customWidth="1"/>
    <col min="8707" max="8707" width="15" style="1" customWidth="1"/>
    <col min="8708" max="8708" width="15.25" style="1" customWidth="1"/>
    <col min="8709" max="8710" width="14.25" style="1" customWidth="1"/>
    <col min="8711" max="8711" width="14.5" style="1" customWidth="1"/>
    <col min="8712" max="8712" width="14.25" style="1" customWidth="1"/>
    <col min="8713" max="8713" width="9" style="1"/>
    <col min="8714" max="8714" width="8.5" style="1" bestFit="1" customWidth="1"/>
    <col min="8715" max="8959" width="9" style="1"/>
    <col min="8960" max="8960" width="81.5" style="1" customWidth="1"/>
    <col min="8961" max="8961" width="10.875" style="1" customWidth="1"/>
    <col min="8962" max="8962" width="0" style="1" hidden="1" customWidth="1"/>
    <col min="8963" max="8963" width="15" style="1" customWidth="1"/>
    <col min="8964" max="8964" width="15.25" style="1" customWidth="1"/>
    <col min="8965" max="8966" width="14.25" style="1" customWidth="1"/>
    <col min="8967" max="8967" width="14.5" style="1" customWidth="1"/>
    <col min="8968" max="8968" width="14.25" style="1" customWidth="1"/>
    <col min="8969" max="8969" width="9" style="1"/>
    <col min="8970" max="8970" width="8.5" style="1" bestFit="1" customWidth="1"/>
    <col min="8971" max="9215" width="9" style="1"/>
    <col min="9216" max="9216" width="81.5" style="1" customWidth="1"/>
    <col min="9217" max="9217" width="10.875" style="1" customWidth="1"/>
    <col min="9218" max="9218" width="0" style="1" hidden="1" customWidth="1"/>
    <col min="9219" max="9219" width="15" style="1" customWidth="1"/>
    <col min="9220" max="9220" width="15.25" style="1" customWidth="1"/>
    <col min="9221" max="9222" width="14.25" style="1" customWidth="1"/>
    <col min="9223" max="9223" width="14.5" style="1" customWidth="1"/>
    <col min="9224" max="9224" width="14.25" style="1" customWidth="1"/>
    <col min="9225" max="9225" width="9" style="1"/>
    <col min="9226" max="9226" width="8.5" style="1" bestFit="1" customWidth="1"/>
    <col min="9227" max="9471" width="9" style="1"/>
    <col min="9472" max="9472" width="81.5" style="1" customWidth="1"/>
    <col min="9473" max="9473" width="10.875" style="1" customWidth="1"/>
    <col min="9474" max="9474" width="0" style="1" hidden="1" customWidth="1"/>
    <col min="9475" max="9475" width="15" style="1" customWidth="1"/>
    <col min="9476" max="9476" width="15.25" style="1" customWidth="1"/>
    <col min="9477" max="9478" width="14.25" style="1" customWidth="1"/>
    <col min="9479" max="9479" width="14.5" style="1" customWidth="1"/>
    <col min="9480" max="9480" width="14.25" style="1" customWidth="1"/>
    <col min="9481" max="9481" width="9" style="1"/>
    <col min="9482" max="9482" width="8.5" style="1" bestFit="1" customWidth="1"/>
    <col min="9483" max="9727" width="9" style="1"/>
    <col min="9728" max="9728" width="81.5" style="1" customWidth="1"/>
    <col min="9729" max="9729" width="10.875" style="1" customWidth="1"/>
    <col min="9730" max="9730" width="0" style="1" hidden="1" customWidth="1"/>
    <col min="9731" max="9731" width="15" style="1" customWidth="1"/>
    <col min="9732" max="9732" width="15.25" style="1" customWidth="1"/>
    <col min="9733" max="9734" width="14.25" style="1" customWidth="1"/>
    <col min="9735" max="9735" width="14.5" style="1" customWidth="1"/>
    <col min="9736" max="9736" width="14.25" style="1" customWidth="1"/>
    <col min="9737" max="9737" width="9" style="1"/>
    <col min="9738" max="9738" width="8.5" style="1" bestFit="1" customWidth="1"/>
    <col min="9739" max="9983" width="9" style="1"/>
    <col min="9984" max="9984" width="81.5" style="1" customWidth="1"/>
    <col min="9985" max="9985" width="10.875" style="1" customWidth="1"/>
    <col min="9986" max="9986" width="0" style="1" hidden="1" customWidth="1"/>
    <col min="9987" max="9987" width="15" style="1" customWidth="1"/>
    <col min="9988" max="9988" width="15.25" style="1" customWidth="1"/>
    <col min="9989" max="9990" width="14.25" style="1" customWidth="1"/>
    <col min="9991" max="9991" width="14.5" style="1" customWidth="1"/>
    <col min="9992" max="9992" width="14.25" style="1" customWidth="1"/>
    <col min="9993" max="9993" width="9" style="1"/>
    <col min="9994" max="9994" width="8.5" style="1" bestFit="1" customWidth="1"/>
    <col min="9995" max="10239" width="9" style="1"/>
    <col min="10240" max="10240" width="81.5" style="1" customWidth="1"/>
    <col min="10241" max="10241" width="10.875" style="1" customWidth="1"/>
    <col min="10242" max="10242" width="0" style="1" hidden="1" customWidth="1"/>
    <col min="10243" max="10243" width="15" style="1" customWidth="1"/>
    <col min="10244" max="10244" width="15.25" style="1" customWidth="1"/>
    <col min="10245" max="10246" width="14.25" style="1" customWidth="1"/>
    <col min="10247" max="10247" width="14.5" style="1" customWidth="1"/>
    <col min="10248" max="10248" width="14.25" style="1" customWidth="1"/>
    <col min="10249" max="10249" width="9" style="1"/>
    <col min="10250" max="10250" width="8.5" style="1" bestFit="1" customWidth="1"/>
    <col min="10251" max="10495" width="9" style="1"/>
    <col min="10496" max="10496" width="81.5" style="1" customWidth="1"/>
    <col min="10497" max="10497" width="10.875" style="1" customWidth="1"/>
    <col min="10498" max="10498" width="0" style="1" hidden="1" customWidth="1"/>
    <col min="10499" max="10499" width="15" style="1" customWidth="1"/>
    <col min="10500" max="10500" width="15.25" style="1" customWidth="1"/>
    <col min="10501" max="10502" width="14.25" style="1" customWidth="1"/>
    <col min="10503" max="10503" width="14.5" style="1" customWidth="1"/>
    <col min="10504" max="10504" width="14.25" style="1" customWidth="1"/>
    <col min="10505" max="10505" width="9" style="1"/>
    <col min="10506" max="10506" width="8.5" style="1" bestFit="1" customWidth="1"/>
    <col min="10507" max="10751" width="9" style="1"/>
    <col min="10752" max="10752" width="81.5" style="1" customWidth="1"/>
    <col min="10753" max="10753" width="10.875" style="1" customWidth="1"/>
    <col min="10754" max="10754" width="0" style="1" hidden="1" customWidth="1"/>
    <col min="10755" max="10755" width="15" style="1" customWidth="1"/>
    <col min="10756" max="10756" width="15.25" style="1" customWidth="1"/>
    <col min="10757" max="10758" width="14.25" style="1" customWidth="1"/>
    <col min="10759" max="10759" width="14.5" style="1" customWidth="1"/>
    <col min="10760" max="10760" width="14.25" style="1" customWidth="1"/>
    <col min="10761" max="10761" width="9" style="1"/>
    <col min="10762" max="10762" width="8.5" style="1" bestFit="1" customWidth="1"/>
    <col min="10763" max="11007" width="9" style="1"/>
    <col min="11008" max="11008" width="81.5" style="1" customWidth="1"/>
    <col min="11009" max="11009" width="10.875" style="1" customWidth="1"/>
    <col min="11010" max="11010" width="0" style="1" hidden="1" customWidth="1"/>
    <col min="11011" max="11011" width="15" style="1" customWidth="1"/>
    <col min="11012" max="11012" width="15.25" style="1" customWidth="1"/>
    <col min="11013" max="11014" width="14.25" style="1" customWidth="1"/>
    <col min="11015" max="11015" width="14.5" style="1" customWidth="1"/>
    <col min="11016" max="11016" width="14.25" style="1" customWidth="1"/>
    <col min="11017" max="11017" width="9" style="1"/>
    <col min="11018" max="11018" width="8.5" style="1" bestFit="1" customWidth="1"/>
    <col min="11019" max="11263" width="9" style="1"/>
    <col min="11264" max="11264" width="81.5" style="1" customWidth="1"/>
    <col min="11265" max="11265" width="10.875" style="1" customWidth="1"/>
    <col min="11266" max="11266" width="0" style="1" hidden="1" customWidth="1"/>
    <col min="11267" max="11267" width="15" style="1" customWidth="1"/>
    <col min="11268" max="11268" width="15.25" style="1" customWidth="1"/>
    <col min="11269" max="11270" width="14.25" style="1" customWidth="1"/>
    <col min="11271" max="11271" width="14.5" style="1" customWidth="1"/>
    <col min="11272" max="11272" width="14.25" style="1" customWidth="1"/>
    <col min="11273" max="11273" width="9" style="1"/>
    <col min="11274" max="11274" width="8.5" style="1" bestFit="1" customWidth="1"/>
    <col min="11275" max="11519" width="9" style="1"/>
    <col min="11520" max="11520" width="81.5" style="1" customWidth="1"/>
    <col min="11521" max="11521" width="10.875" style="1" customWidth="1"/>
    <col min="11522" max="11522" width="0" style="1" hidden="1" customWidth="1"/>
    <col min="11523" max="11523" width="15" style="1" customWidth="1"/>
    <col min="11524" max="11524" width="15.25" style="1" customWidth="1"/>
    <col min="11525" max="11526" width="14.25" style="1" customWidth="1"/>
    <col min="11527" max="11527" width="14.5" style="1" customWidth="1"/>
    <col min="11528" max="11528" width="14.25" style="1" customWidth="1"/>
    <col min="11529" max="11529" width="9" style="1"/>
    <col min="11530" max="11530" width="8.5" style="1" bestFit="1" customWidth="1"/>
    <col min="11531" max="11775" width="9" style="1"/>
    <col min="11776" max="11776" width="81.5" style="1" customWidth="1"/>
    <col min="11777" max="11777" width="10.875" style="1" customWidth="1"/>
    <col min="11778" max="11778" width="0" style="1" hidden="1" customWidth="1"/>
    <col min="11779" max="11779" width="15" style="1" customWidth="1"/>
    <col min="11780" max="11780" width="15.25" style="1" customWidth="1"/>
    <col min="11781" max="11782" width="14.25" style="1" customWidth="1"/>
    <col min="11783" max="11783" width="14.5" style="1" customWidth="1"/>
    <col min="11784" max="11784" width="14.25" style="1" customWidth="1"/>
    <col min="11785" max="11785" width="9" style="1"/>
    <col min="11786" max="11786" width="8.5" style="1" bestFit="1" customWidth="1"/>
    <col min="11787" max="12031" width="9" style="1"/>
    <col min="12032" max="12032" width="81.5" style="1" customWidth="1"/>
    <col min="12033" max="12033" width="10.875" style="1" customWidth="1"/>
    <col min="12034" max="12034" width="0" style="1" hidden="1" customWidth="1"/>
    <col min="12035" max="12035" width="15" style="1" customWidth="1"/>
    <col min="12036" max="12036" width="15.25" style="1" customWidth="1"/>
    <col min="12037" max="12038" width="14.25" style="1" customWidth="1"/>
    <col min="12039" max="12039" width="14.5" style="1" customWidth="1"/>
    <col min="12040" max="12040" width="14.25" style="1" customWidth="1"/>
    <col min="12041" max="12041" width="9" style="1"/>
    <col min="12042" max="12042" width="8.5" style="1" bestFit="1" customWidth="1"/>
    <col min="12043" max="12287" width="9" style="1"/>
    <col min="12288" max="12288" width="81.5" style="1" customWidth="1"/>
    <col min="12289" max="12289" width="10.875" style="1" customWidth="1"/>
    <col min="12290" max="12290" width="0" style="1" hidden="1" customWidth="1"/>
    <col min="12291" max="12291" width="15" style="1" customWidth="1"/>
    <col min="12292" max="12292" width="15.25" style="1" customWidth="1"/>
    <col min="12293" max="12294" width="14.25" style="1" customWidth="1"/>
    <col min="12295" max="12295" width="14.5" style="1" customWidth="1"/>
    <col min="12296" max="12296" width="14.25" style="1" customWidth="1"/>
    <col min="12297" max="12297" width="9" style="1"/>
    <col min="12298" max="12298" width="8.5" style="1" bestFit="1" customWidth="1"/>
    <col min="12299" max="12543" width="9" style="1"/>
    <col min="12544" max="12544" width="81.5" style="1" customWidth="1"/>
    <col min="12545" max="12545" width="10.875" style="1" customWidth="1"/>
    <col min="12546" max="12546" width="0" style="1" hidden="1" customWidth="1"/>
    <col min="12547" max="12547" width="15" style="1" customWidth="1"/>
    <col min="12548" max="12548" width="15.25" style="1" customWidth="1"/>
    <col min="12549" max="12550" width="14.25" style="1" customWidth="1"/>
    <col min="12551" max="12551" width="14.5" style="1" customWidth="1"/>
    <col min="12552" max="12552" width="14.25" style="1" customWidth="1"/>
    <col min="12553" max="12553" width="9" style="1"/>
    <col min="12554" max="12554" width="8.5" style="1" bestFit="1" customWidth="1"/>
    <col min="12555" max="12799" width="9" style="1"/>
    <col min="12800" max="12800" width="81.5" style="1" customWidth="1"/>
    <col min="12801" max="12801" width="10.875" style="1" customWidth="1"/>
    <col min="12802" max="12802" width="0" style="1" hidden="1" customWidth="1"/>
    <col min="12803" max="12803" width="15" style="1" customWidth="1"/>
    <col min="12804" max="12804" width="15.25" style="1" customWidth="1"/>
    <col min="12805" max="12806" width="14.25" style="1" customWidth="1"/>
    <col min="12807" max="12807" width="14.5" style="1" customWidth="1"/>
    <col min="12808" max="12808" width="14.25" style="1" customWidth="1"/>
    <col min="12809" max="12809" width="9" style="1"/>
    <col min="12810" max="12810" width="8.5" style="1" bestFit="1" customWidth="1"/>
    <col min="12811" max="13055" width="9" style="1"/>
    <col min="13056" max="13056" width="81.5" style="1" customWidth="1"/>
    <col min="13057" max="13057" width="10.875" style="1" customWidth="1"/>
    <col min="13058" max="13058" width="0" style="1" hidden="1" customWidth="1"/>
    <col min="13059" max="13059" width="15" style="1" customWidth="1"/>
    <col min="13060" max="13060" width="15.25" style="1" customWidth="1"/>
    <col min="13061" max="13062" width="14.25" style="1" customWidth="1"/>
    <col min="13063" max="13063" width="14.5" style="1" customWidth="1"/>
    <col min="13064" max="13064" width="14.25" style="1" customWidth="1"/>
    <col min="13065" max="13065" width="9" style="1"/>
    <col min="13066" max="13066" width="8.5" style="1" bestFit="1" customWidth="1"/>
    <col min="13067" max="13311" width="9" style="1"/>
    <col min="13312" max="13312" width="81.5" style="1" customWidth="1"/>
    <col min="13313" max="13313" width="10.875" style="1" customWidth="1"/>
    <col min="13314" max="13314" width="0" style="1" hidden="1" customWidth="1"/>
    <col min="13315" max="13315" width="15" style="1" customWidth="1"/>
    <col min="13316" max="13316" width="15.25" style="1" customWidth="1"/>
    <col min="13317" max="13318" width="14.25" style="1" customWidth="1"/>
    <col min="13319" max="13319" width="14.5" style="1" customWidth="1"/>
    <col min="13320" max="13320" width="14.25" style="1" customWidth="1"/>
    <col min="13321" max="13321" width="9" style="1"/>
    <col min="13322" max="13322" width="8.5" style="1" bestFit="1" customWidth="1"/>
    <col min="13323" max="13567" width="9" style="1"/>
    <col min="13568" max="13568" width="81.5" style="1" customWidth="1"/>
    <col min="13569" max="13569" width="10.875" style="1" customWidth="1"/>
    <col min="13570" max="13570" width="0" style="1" hidden="1" customWidth="1"/>
    <col min="13571" max="13571" width="15" style="1" customWidth="1"/>
    <col min="13572" max="13572" width="15.25" style="1" customWidth="1"/>
    <col min="13573" max="13574" width="14.25" style="1" customWidth="1"/>
    <col min="13575" max="13575" width="14.5" style="1" customWidth="1"/>
    <col min="13576" max="13576" width="14.25" style="1" customWidth="1"/>
    <col min="13577" max="13577" width="9" style="1"/>
    <col min="13578" max="13578" width="8.5" style="1" bestFit="1" customWidth="1"/>
    <col min="13579" max="13823" width="9" style="1"/>
    <col min="13824" max="13824" width="81.5" style="1" customWidth="1"/>
    <col min="13825" max="13825" width="10.875" style="1" customWidth="1"/>
    <col min="13826" max="13826" width="0" style="1" hidden="1" customWidth="1"/>
    <col min="13827" max="13827" width="15" style="1" customWidth="1"/>
    <col min="13828" max="13828" width="15.25" style="1" customWidth="1"/>
    <col min="13829" max="13830" width="14.25" style="1" customWidth="1"/>
    <col min="13831" max="13831" width="14.5" style="1" customWidth="1"/>
    <col min="13832" max="13832" width="14.25" style="1" customWidth="1"/>
    <col min="13833" max="13833" width="9" style="1"/>
    <col min="13834" max="13834" width="8.5" style="1" bestFit="1" customWidth="1"/>
    <col min="13835" max="14079" width="9" style="1"/>
    <col min="14080" max="14080" width="81.5" style="1" customWidth="1"/>
    <col min="14081" max="14081" width="10.875" style="1" customWidth="1"/>
    <col min="14082" max="14082" width="0" style="1" hidden="1" customWidth="1"/>
    <col min="14083" max="14083" width="15" style="1" customWidth="1"/>
    <col min="14084" max="14084" width="15.25" style="1" customWidth="1"/>
    <col min="14085" max="14086" width="14.25" style="1" customWidth="1"/>
    <col min="14087" max="14087" width="14.5" style="1" customWidth="1"/>
    <col min="14088" max="14088" width="14.25" style="1" customWidth="1"/>
    <col min="14089" max="14089" width="9" style="1"/>
    <col min="14090" max="14090" width="8.5" style="1" bestFit="1" customWidth="1"/>
    <col min="14091" max="14335" width="9" style="1"/>
    <col min="14336" max="14336" width="81.5" style="1" customWidth="1"/>
    <col min="14337" max="14337" width="10.875" style="1" customWidth="1"/>
    <col min="14338" max="14338" width="0" style="1" hidden="1" customWidth="1"/>
    <col min="14339" max="14339" width="15" style="1" customWidth="1"/>
    <col min="14340" max="14340" width="15.25" style="1" customWidth="1"/>
    <col min="14341" max="14342" width="14.25" style="1" customWidth="1"/>
    <col min="14343" max="14343" width="14.5" style="1" customWidth="1"/>
    <col min="14344" max="14344" width="14.25" style="1" customWidth="1"/>
    <col min="14345" max="14345" width="9" style="1"/>
    <col min="14346" max="14346" width="8.5" style="1" bestFit="1" customWidth="1"/>
    <col min="14347" max="14591" width="9" style="1"/>
    <col min="14592" max="14592" width="81.5" style="1" customWidth="1"/>
    <col min="14593" max="14593" width="10.875" style="1" customWidth="1"/>
    <col min="14594" max="14594" width="0" style="1" hidden="1" customWidth="1"/>
    <col min="14595" max="14595" width="15" style="1" customWidth="1"/>
    <col min="14596" max="14596" width="15.25" style="1" customWidth="1"/>
    <col min="14597" max="14598" width="14.25" style="1" customWidth="1"/>
    <col min="14599" max="14599" width="14.5" style="1" customWidth="1"/>
    <col min="14600" max="14600" width="14.25" style="1" customWidth="1"/>
    <col min="14601" max="14601" width="9" style="1"/>
    <col min="14602" max="14602" width="8.5" style="1" bestFit="1" customWidth="1"/>
    <col min="14603" max="14847" width="9" style="1"/>
    <col min="14848" max="14848" width="81.5" style="1" customWidth="1"/>
    <col min="14849" max="14849" width="10.875" style="1" customWidth="1"/>
    <col min="14850" max="14850" width="0" style="1" hidden="1" customWidth="1"/>
    <col min="14851" max="14851" width="15" style="1" customWidth="1"/>
    <col min="14852" max="14852" width="15.25" style="1" customWidth="1"/>
    <col min="14853" max="14854" width="14.25" style="1" customWidth="1"/>
    <col min="14855" max="14855" width="14.5" style="1" customWidth="1"/>
    <col min="14856" max="14856" width="14.25" style="1" customWidth="1"/>
    <col min="14857" max="14857" width="9" style="1"/>
    <col min="14858" max="14858" width="8.5" style="1" bestFit="1" customWidth="1"/>
    <col min="14859" max="15103" width="9" style="1"/>
    <col min="15104" max="15104" width="81.5" style="1" customWidth="1"/>
    <col min="15105" max="15105" width="10.875" style="1" customWidth="1"/>
    <col min="15106" max="15106" width="0" style="1" hidden="1" customWidth="1"/>
    <col min="15107" max="15107" width="15" style="1" customWidth="1"/>
    <col min="15108" max="15108" width="15.25" style="1" customWidth="1"/>
    <col min="15109" max="15110" width="14.25" style="1" customWidth="1"/>
    <col min="15111" max="15111" width="14.5" style="1" customWidth="1"/>
    <col min="15112" max="15112" width="14.25" style="1" customWidth="1"/>
    <col min="15113" max="15113" width="9" style="1"/>
    <col min="15114" max="15114" width="8.5" style="1" bestFit="1" customWidth="1"/>
    <col min="15115" max="15359" width="9" style="1"/>
    <col min="15360" max="15360" width="81.5" style="1" customWidth="1"/>
    <col min="15361" max="15361" width="10.875" style="1" customWidth="1"/>
    <col min="15362" max="15362" width="0" style="1" hidden="1" customWidth="1"/>
    <col min="15363" max="15363" width="15" style="1" customWidth="1"/>
    <col min="15364" max="15364" width="15.25" style="1" customWidth="1"/>
    <col min="15365" max="15366" width="14.25" style="1" customWidth="1"/>
    <col min="15367" max="15367" width="14.5" style="1" customWidth="1"/>
    <col min="15368" max="15368" width="14.25" style="1" customWidth="1"/>
    <col min="15369" max="15369" width="9" style="1"/>
    <col min="15370" max="15370" width="8.5" style="1" bestFit="1" customWidth="1"/>
    <col min="15371" max="15615" width="9" style="1"/>
    <col min="15616" max="15616" width="81.5" style="1" customWidth="1"/>
    <col min="15617" max="15617" width="10.875" style="1" customWidth="1"/>
    <col min="15618" max="15618" width="0" style="1" hidden="1" customWidth="1"/>
    <col min="15619" max="15619" width="15" style="1" customWidth="1"/>
    <col min="15620" max="15620" width="15.25" style="1" customWidth="1"/>
    <col min="15621" max="15622" width="14.25" style="1" customWidth="1"/>
    <col min="15623" max="15623" width="14.5" style="1" customWidth="1"/>
    <col min="15624" max="15624" width="14.25" style="1" customWidth="1"/>
    <col min="15625" max="15625" width="9" style="1"/>
    <col min="15626" max="15626" width="8.5" style="1" bestFit="1" customWidth="1"/>
    <col min="15627" max="15871" width="9" style="1"/>
    <col min="15872" max="15872" width="81.5" style="1" customWidth="1"/>
    <col min="15873" max="15873" width="10.875" style="1" customWidth="1"/>
    <col min="15874" max="15874" width="0" style="1" hidden="1" customWidth="1"/>
    <col min="15875" max="15875" width="15" style="1" customWidth="1"/>
    <col min="15876" max="15876" width="15.25" style="1" customWidth="1"/>
    <col min="15877" max="15878" width="14.25" style="1" customWidth="1"/>
    <col min="15879" max="15879" width="14.5" style="1" customWidth="1"/>
    <col min="15880" max="15880" width="14.25" style="1" customWidth="1"/>
    <col min="15881" max="15881" width="9" style="1"/>
    <col min="15882" max="15882" width="8.5" style="1" bestFit="1" customWidth="1"/>
    <col min="15883" max="16127" width="9" style="1"/>
    <col min="16128" max="16128" width="81.5" style="1" customWidth="1"/>
    <col min="16129" max="16129" width="10.875" style="1" customWidth="1"/>
    <col min="16130" max="16130" width="0" style="1" hidden="1" customWidth="1"/>
    <col min="16131" max="16131" width="15" style="1" customWidth="1"/>
    <col min="16132" max="16132" width="15.25" style="1" customWidth="1"/>
    <col min="16133" max="16134" width="14.25" style="1" customWidth="1"/>
    <col min="16135" max="16135" width="14.5" style="1" customWidth="1"/>
    <col min="16136" max="16136" width="14.25" style="1" customWidth="1"/>
    <col min="16137" max="16137" width="9" style="1"/>
    <col min="16138" max="16138" width="8.5" style="1" bestFit="1" customWidth="1"/>
    <col min="16139" max="16384" width="9" style="1"/>
  </cols>
  <sheetData>
    <row r="1" spans="1:12" x14ac:dyDescent="0.25">
      <c r="C1" s="3"/>
      <c r="D1" s="4"/>
      <c r="I1" s="1"/>
      <c r="J1" s="6" t="s">
        <v>0</v>
      </c>
      <c r="K1" s="1"/>
      <c r="L1" s="1"/>
    </row>
    <row r="2" spans="1:12" x14ac:dyDescent="0.25">
      <c r="C2" s="3"/>
      <c r="D2" s="4"/>
      <c r="E2" s="10"/>
      <c r="F2" s="11"/>
      <c r="G2" s="12"/>
      <c r="H2" s="10"/>
      <c r="I2" s="10"/>
      <c r="J2" s="11"/>
      <c r="K2" s="10"/>
      <c r="L2" s="13"/>
    </row>
    <row r="3" spans="1:12" x14ac:dyDescent="0.25">
      <c r="C3" s="3"/>
      <c r="D3" s="4"/>
      <c r="E3" s="290" t="s">
        <v>1</v>
      </c>
      <c r="F3" s="290"/>
      <c r="G3" s="290"/>
      <c r="H3" s="290"/>
      <c r="I3" s="290"/>
      <c r="J3" s="290"/>
      <c r="K3" s="290"/>
      <c r="L3" s="290"/>
    </row>
    <row r="4" spans="1:12" x14ac:dyDescent="0.25">
      <c r="C4" s="3"/>
      <c r="D4" s="4"/>
      <c r="E4" s="291" t="s">
        <v>2</v>
      </c>
      <c r="F4" s="291"/>
      <c r="G4" s="291"/>
      <c r="H4" s="291"/>
      <c r="I4" s="291"/>
      <c r="J4" s="291"/>
      <c r="K4" s="291"/>
      <c r="L4" s="291"/>
    </row>
    <row r="5" spans="1:12" x14ac:dyDescent="0.25">
      <c r="C5" s="3"/>
      <c r="D5" s="4"/>
      <c r="E5" s="14" t="s">
        <v>3</v>
      </c>
      <c r="F5" s="15"/>
      <c r="G5" s="16"/>
      <c r="H5" s="14"/>
      <c r="I5" s="17"/>
      <c r="J5" s="15"/>
      <c r="K5" s="17"/>
      <c r="L5" s="17"/>
    </row>
    <row r="6" spans="1:12" ht="20.25" x14ac:dyDescent="0.25">
      <c r="A6" s="18" t="s">
        <v>4</v>
      </c>
      <c r="C6" s="3"/>
      <c r="D6" s="4"/>
      <c r="I6" s="1"/>
      <c r="J6" s="292" t="s">
        <v>5</v>
      </c>
      <c r="K6" s="292"/>
      <c r="L6" s="292"/>
    </row>
    <row r="7" spans="1:12" ht="37.15" customHeight="1" x14ac:dyDescent="0.25">
      <c r="A7" s="19"/>
      <c r="C7" s="3"/>
      <c r="D7" s="4"/>
      <c r="I7" s="1"/>
      <c r="J7" s="293"/>
      <c r="K7" s="293"/>
      <c r="L7" s="293"/>
    </row>
    <row r="8" spans="1:12" ht="48.6" customHeight="1" x14ac:dyDescent="0.25">
      <c r="A8" s="20"/>
      <c r="C8" s="3"/>
      <c r="D8" s="4"/>
      <c r="I8" s="1"/>
      <c r="J8" s="294"/>
      <c r="K8" s="294"/>
      <c r="L8" s="294"/>
    </row>
    <row r="9" spans="1:12" ht="62.45" customHeight="1" x14ac:dyDescent="0.25">
      <c r="A9" s="21" t="s">
        <v>6</v>
      </c>
      <c r="C9" s="3"/>
      <c r="D9" s="4"/>
      <c r="I9" s="1"/>
      <c r="J9" s="295" t="s">
        <v>7</v>
      </c>
      <c r="K9" s="295"/>
      <c r="L9" s="295"/>
    </row>
    <row r="10" spans="1:12" x14ac:dyDescent="0.25">
      <c r="C10" s="3"/>
      <c r="D10" s="4"/>
      <c r="I10" s="1"/>
      <c r="J10" s="6"/>
      <c r="K10" s="1"/>
      <c r="L10" s="1"/>
    </row>
    <row r="11" spans="1:12" x14ac:dyDescent="0.25">
      <c r="C11" s="3"/>
      <c r="D11" s="4"/>
      <c r="I11" s="1"/>
      <c r="J11" s="6"/>
      <c r="K11" s="22" t="s">
        <v>8</v>
      </c>
      <c r="L11" s="23"/>
    </row>
    <row r="12" spans="1:12" x14ac:dyDescent="0.25">
      <c r="C12" s="3"/>
      <c r="D12" s="4"/>
      <c r="I12" s="1"/>
      <c r="J12" s="6"/>
      <c r="K12" s="22" t="s">
        <v>9</v>
      </c>
      <c r="L12" s="23"/>
    </row>
    <row r="13" spans="1:12" x14ac:dyDescent="0.25">
      <c r="C13" s="3"/>
      <c r="D13" s="4"/>
      <c r="I13" s="1"/>
      <c r="J13" s="6"/>
      <c r="K13" s="22" t="s">
        <v>10</v>
      </c>
      <c r="L13" s="23"/>
    </row>
    <row r="14" spans="1:12" x14ac:dyDescent="0.25">
      <c r="C14" s="3"/>
      <c r="D14" s="4"/>
      <c r="I14" s="1"/>
      <c r="J14" s="6"/>
      <c r="K14" s="22" t="s">
        <v>11</v>
      </c>
      <c r="L14" s="23" t="s">
        <v>12</v>
      </c>
    </row>
    <row r="15" spans="1:12" x14ac:dyDescent="0.25">
      <c r="C15" s="3"/>
      <c r="D15" s="4"/>
      <c r="I15" s="1"/>
      <c r="J15" s="6"/>
      <c r="K15" s="284" t="s">
        <v>13</v>
      </c>
      <c r="L15" s="285"/>
    </row>
    <row r="16" spans="1:12" x14ac:dyDescent="0.25">
      <c r="B16" s="286"/>
      <c r="C16" s="286"/>
      <c r="D16" s="286"/>
      <c r="E16" s="24"/>
      <c r="F16" s="25"/>
      <c r="G16" s="26"/>
      <c r="H16" s="24"/>
      <c r="I16" s="1"/>
      <c r="J16" s="6"/>
      <c r="K16" s="287" t="s">
        <v>14</v>
      </c>
      <c r="L16" s="287"/>
    </row>
    <row r="17" spans="1:12" ht="44.45" customHeight="1" x14ac:dyDescent="0.25">
      <c r="A17" s="27" t="s">
        <v>15</v>
      </c>
      <c r="B17" s="288" t="s">
        <v>16</v>
      </c>
      <c r="C17" s="288"/>
      <c r="D17" s="288"/>
      <c r="E17" s="288"/>
      <c r="F17" s="288"/>
      <c r="G17" s="288"/>
      <c r="H17" s="288"/>
      <c r="I17" s="288"/>
      <c r="J17" s="289"/>
      <c r="K17" s="28" t="s">
        <v>17</v>
      </c>
      <c r="L17" s="29">
        <v>41838805</v>
      </c>
    </row>
    <row r="18" spans="1:12" ht="20.25" x14ac:dyDescent="0.25">
      <c r="A18" s="27" t="s">
        <v>18</v>
      </c>
      <c r="B18" s="277" t="s">
        <v>19</v>
      </c>
      <c r="C18" s="277"/>
      <c r="D18" s="277"/>
      <c r="E18" s="30"/>
      <c r="F18" s="31"/>
      <c r="G18" s="32"/>
      <c r="H18" s="30"/>
      <c r="I18" s="33"/>
      <c r="J18" s="232"/>
      <c r="K18" s="28" t="s">
        <v>20</v>
      </c>
      <c r="L18" s="29"/>
    </row>
    <row r="19" spans="1:12" ht="20.25" x14ac:dyDescent="0.25">
      <c r="A19" s="27" t="s">
        <v>21</v>
      </c>
      <c r="B19" s="277" t="s">
        <v>22</v>
      </c>
      <c r="C19" s="277"/>
      <c r="D19" s="277"/>
      <c r="E19" s="30"/>
      <c r="F19" s="31"/>
      <c r="G19" s="32"/>
      <c r="H19" s="30"/>
      <c r="I19" s="33"/>
      <c r="J19" s="232"/>
      <c r="K19" s="28" t="s">
        <v>23</v>
      </c>
      <c r="L19" s="29"/>
    </row>
    <row r="20" spans="1:12" ht="20.25" x14ac:dyDescent="0.25">
      <c r="A20" s="27" t="s">
        <v>24</v>
      </c>
      <c r="B20" s="277" t="s">
        <v>25</v>
      </c>
      <c r="C20" s="277"/>
      <c r="D20" s="277"/>
      <c r="E20" s="30"/>
      <c r="F20" s="31"/>
      <c r="G20" s="32"/>
      <c r="H20" s="30"/>
      <c r="I20" s="34"/>
      <c r="J20" s="233"/>
      <c r="K20" s="28" t="s">
        <v>26</v>
      </c>
      <c r="L20" s="29"/>
    </row>
    <row r="21" spans="1:12" ht="18.75" customHeight="1" x14ac:dyDescent="0.25">
      <c r="A21" s="27" t="s">
        <v>27</v>
      </c>
      <c r="B21" s="277" t="s">
        <v>28</v>
      </c>
      <c r="C21" s="277"/>
      <c r="D21" s="277"/>
      <c r="E21" s="277"/>
      <c r="F21" s="277"/>
      <c r="G21" s="277"/>
      <c r="H21" s="277"/>
      <c r="I21" s="277"/>
      <c r="J21" s="278"/>
      <c r="K21" s="28" t="s">
        <v>29</v>
      </c>
      <c r="L21" s="29"/>
    </row>
    <row r="22" spans="1:12" ht="20.25" x14ac:dyDescent="0.25">
      <c r="A22" s="27" t="s">
        <v>30</v>
      </c>
      <c r="B22" s="277" t="s">
        <v>31</v>
      </c>
      <c r="C22" s="277"/>
      <c r="D22" s="277"/>
      <c r="E22" s="30"/>
      <c r="F22" s="31"/>
      <c r="G22" s="32"/>
      <c r="H22" s="30"/>
      <c r="I22" s="34"/>
      <c r="J22" s="234"/>
      <c r="K22" s="35" t="s">
        <v>32</v>
      </c>
      <c r="L22" s="29" t="s">
        <v>33</v>
      </c>
    </row>
    <row r="23" spans="1:12" ht="20.25" x14ac:dyDescent="0.25">
      <c r="A23" s="27" t="s">
        <v>34</v>
      </c>
      <c r="B23" s="277" t="s">
        <v>35</v>
      </c>
      <c r="C23" s="277"/>
      <c r="D23" s="277"/>
      <c r="E23" s="30"/>
      <c r="F23" s="31"/>
      <c r="G23" s="32"/>
      <c r="H23" s="30"/>
      <c r="I23" s="277" t="s">
        <v>36</v>
      </c>
      <c r="J23" s="282"/>
      <c r="K23" s="283"/>
      <c r="L23" s="36" t="s">
        <v>37</v>
      </c>
    </row>
    <row r="24" spans="1:12" ht="20.25" x14ac:dyDescent="0.25">
      <c r="A24" s="27" t="s">
        <v>38</v>
      </c>
      <c r="B24" s="277" t="s">
        <v>39</v>
      </c>
      <c r="C24" s="277"/>
      <c r="D24" s="277"/>
      <c r="E24" s="30"/>
      <c r="F24" s="31"/>
      <c r="G24" s="32"/>
      <c r="H24" s="30"/>
      <c r="I24" s="277" t="s">
        <v>40</v>
      </c>
      <c r="J24" s="282"/>
      <c r="K24" s="283"/>
      <c r="L24" s="37"/>
    </row>
    <row r="25" spans="1:12" ht="20.25" x14ac:dyDescent="0.25">
      <c r="A25" s="27" t="s">
        <v>41</v>
      </c>
      <c r="B25" s="277">
        <v>120</v>
      </c>
      <c r="C25" s="277"/>
      <c r="D25" s="277"/>
      <c r="E25" s="30"/>
      <c r="F25" s="31"/>
      <c r="G25" s="32"/>
      <c r="H25" s="30"/>
      <c r="I25" s="34"/>
      <c r="J25" s="235"/>
      <c r="K25" s="34"/>
      <c r="L25" s="38"/>
    </row>
    <row r="26" spans="1:12" ht="20.25" customHeight="1" x14ac:dyDescent="0.25">
      <c r="A26" s="27" t="s">
        <v>42</v>
      </c>
      <c r="B26" s="277" t="s">
        <v>43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8"/>
    </row>
    <row r="27" spans="1:12" ht="20.25" x14ac:dyDescent="0.25">
      <c r="A27" s="27" t="s">
        <v>44</v>
      </c>
      <c r="B27" s="277" t="s">
        <v>45</v>
      </c>
      <c r="C27" s="277"/>
      <c r="D27" s="277"/>
      <c r="E27" s="30"/>
      <c r="F27" s="31"/>
      <c r="G27" s="32"/>
      <c r="H27" s="30"/>
      <c r="I27" s="30"/>
      <c r="J27" s="235"/>
      <c r="K27" s="34"/>
      <c r="L27" s="38"/>
    </row>
    <row r="28" spans="1:12" ht="20.25" x14ac:dyDescent="0.25">
      <c r="A28" s="27" t="s">
        <v>46</v>
      </c>
      <c r="B28" s="277" t="s">
        <v>47</v>
      </c>
      <c r="C28" s="277"/>
      <c r="D28" s="277"/>
      <c r="E28" s="30"/>
      <c r="F28" s="31"/>
      <c r="G28" s="32"/>
      <c r="H28" s="30"/>
      <c r="I28" s="39"/>
      <c r="J28" s="236"/>
      <c r="K28" s="33"/>
      <c r="L28" s="40"/>
    </row>
    <row r="29" spans="1:12" x14ac:dyDescent="0.25">
      <c r="C29" s="3"/>
      <c r="D29" s="4"/>
      <c r="I29" s="1"/>
      <c r="J29" s="6"/>
      <c r="K29" s="1"/>
      <c r="L29" s="1"/>
    </row>
    <row r="30" spans="1:12" x14ac:dyDescent="0.25">
      <c r="A30" s="279" t="s">
        <v>48</v>
      </c>
      <c r="B30" s="279"/>
      <c r="C30" s="279"/>
      <c r="D30" s="279"/>
      <c r="E30" s="279"/>
      <c r="F30" s="279"/>
      <c r="G30" s="279"/>
      <c r="H30" s="279"/>
      <c r="I30" s="279"/>
      <c r="J30" s="279"/>
      <c r="K30" s="279"/>
      <c r="L30" s="279"/>
    </row>
    <row r="31" spans="1:12" x14ac:dyDescent="0.25">
      <c r="A31" s="41"/>
      <c r="B31" s="42"/>
      <c r="C31" s="43"/>
      <c r="D31" s="44"/>
      <c r="E31" s="45"/>
      <c r="F31" s="46"/>
      <c r="G31" s="47"/>
      <c r="H31" s="45"/>
      <c r="I31" s="41"/>
      <c r="J31" s="46"/>
      <c r="K31" s="41"/>
      <c r="L31" s="41" t="s">
        <v>49</v>
      </c>
    </row>
    <row r="32" spans="1:12" ht="36" customHeight="1" x14ac:dyDescent="0.25">
      <c r="A32" s="280" t="s">
        <v>50</v>
      </c>
      <c r="B32" s="276" t="s">
        <v>51</v>
      </c>
      <c r="C32" s="281" t="s">
        <v>52</v>
      </c>
      <c r="D32" s="281" t="s">
        <v>53</v>
      </c>
      <c r="E32" s="276" t="s">
        <v>54</v>
      </c>
      <c r="F32" s="274" t="s">
        <v>55</v>
      </c>
      <c r="G32" s="275" t="s">
        <v>56</v>
      </c>
      <c r="H32" s="275" t="s">
        <v>57</v>
      </c>
      <c r="I32" s="276" t="s">
        <v>58</v>
      </c>
      <c r="J32" s="276"/>
      <c r="K32" s="276"/>
      <c r="L32" s="276"/>
    </row>
    <row r="33" spans="1:13" ht="94.5" customHeight="1" x14ac:dyDescent="0.25">
      <c r="A33" s="280"/>
      <c r="B33" s="276"/>
      <c r="C33" s="281"/>
      <c r="D33" s="281"/>
      <c r="E33" s="276"/>
      <c r="F33" s="274"/>
      <c r="G33" s="275"/>
      <c r="H33" s="275"/>
      <c r="I33" s="48" t="s">
        <v>59</v>
      </c>
      <c r="J33" s="237" t="s">
        <v>60</v>
      </c>
      <c r="K33" s="48" t="s">
        <v>61</v>
      </c>
      <c r="L33" s="48" t="s">
        <v>62</v>
      </c>
    </row>
    <row r="34" spans="1:13" ht="18" customHeight="1" x14ac:dyDescent="0.25">
      <c r="A34" s="49">
        <v>1</v>
      </c>
      <c r="B34" s="50">
        <v>2</v>
      </c>
      <c r="C34" s="266">
        <v>3</v>
      </c>
      <c r="D34" s="266">
        <v>4</v>
      </c>
      <c r="E34" s="50">
        <v>5</v>
      </c>
      <c r="F34" s="52">
        <v>6</v>
      </c>
      <c r="G34" s="53">
        <v>7</v>
      </c>
      <c r="H34" s="50">
        <v>8</v>
      </c>
      <c r="I34" s="50">
        <v>9</v>
      </c>
      <c r="J34" s="52">
        <v>10</v>
      </c>
      <c r="K34" s="50">
        <v>11</v>
      </c>
      <c r="L34" s="50">
        <v>12</v>
      </c>
    </row>
    <row r="35" spans="1:13" ht="27.95" customHeight="1" x14ac:dyDescent="0.25">
      <c r="A35" s="270" t="s">
        <v>63</v>
      </c>
      <c r="B35" s="270"/>
      <c r="C35" s="270"/>
      <c r="D35" s="270"/>
      <c r="E35" s="270"/>
      <c r="F35" s="270"/>
      <c r="G35" s="270"/>
      <c r="H35" s="270"/>
      <c r="I35" s="270"/>
      <c r="J35" s="270"/>
      <c r="K35" s="270"/>
      <c r="L35" s="270"/>
    </row>
    <row r="36" spans="1:13" s="55" customFormat="1" ht="27.95" customHeight="1" x14ac:dyDescent="0.25">
      <c r="A36" s="270" t="s">
        <v>64</v>
      </c>
      <c r="B36" s="270"/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54"/>
    </row>
    <row r="37" spans="1:13" s="55" customFormat="1" ht="27.95" customHeight="1" x14ac:dyDescent="0.25">
      <c r="A37" s="56" t="s">
        <v>65</v>
      </c>
      <c r="B37" s="57">
        <v>100</v>
      </c>
      <c r="C37" s="58">
        <f>C38+C46</f>
        <v>29591.200000000001</v>
      </c>
      <c r="D37" s="59">
        <v>28472.01</v>
      </c>
      <c r="E37" s="59">
        <v>27909.599999999999</v>
      </c>
      <c r="F37" s="60">
        <v>30710.78</v>
      </c>
      <c r="G37" s="61">
        <v>30910.78</v>
      </c>
      <c r="H37" s="59">
        <f>SUM(I37:L37)</f>
        <v>31375.352000000003</v>
      </c>
      <c r="I37" s="59">
        <f>I38+I46+I45+I49</f>
        <v>7886.871000000001</v>
      </c>
      <c r="J37" s="60">
        <f t="shared" ref="J37:L37" si="0">J38+J46+J45+J49</f>
        <v>7477.9</v>
      </c>
      <c r="K37" s="59">
        <f t="shared" si="0"/>
        <v>7756.7</v>
      </c>
      <c r="L37" s="59">
        <f t="shared" si="0"/>
        <v>8253.8810000000012</v>
      </c>
      <c r="M37" s="54"/>
    </row>
    <row r="38" spans="1:13" s="67" customFormat="1" ht="66.75" customHeight="1" x14ac:dyDescent="0.25">
      <c r="A38" s="56" t="s">
        <v>66</v>
      </c>
      <c r="B38" s="62">
        <v>110</v>
      </c>
      <c r="C38" s="63">
        <f>C39+C41+C43+C40</f>
        <v>28591.200000000001</v>
      </c>
      <c r="D38" s="64">
        <v>21167.71</v>
      </c>
      <c r="E38" s="64">
        <v>22641.800000000003</v>
      </c>
      <c r="F38" s="65">
        <v>25577.08</v>
      </c>
      <c r="G38" s="61">
        <v>25777.08</v>
      </c>
      <c r="H38" s="59">
        <f>SUM(I38:L38)</f>
        <v>25858.84</v>
      </c>
      <c r="I38" s="64">
        <f>I39+I41+I43+I40+I42</f>
        <v>6394.27</v>
      </c>
      <c r="J38" s="65">
        <f t="shared" ref="J38:L38" si="1">J39+J41+J43+J40+J42</f>
        <v>6475.8</v>
      </c>
      <c r="K38" s="64">
        <f t="shared" si="1"/>
        <v>6534.5</v>
      </c>
      <c r="L38" s="64">
        <f t="shared" si="1"/>
        <v>6454.27</v>
      </c>
      <c r="M38" s="66"/>
    </row>
    <row r="39" spans="1:13" s="55" customFormat="1" ht="27.95" customHeight="1" x14ac:dyDescent="0.25">
      <c r="A39" s="56" t="s">
        <v>67</v>
      </c>
      <c r="B39" s="62">
        <v>111</v>
      </c>
      <c r="C39" s="58">
        <v>24345.200000000001</v>
      </c>
      <c r="D39" s="68">
        <v>20819.91</v>
      </c>
      <c r="E39" s="68">
        <v>22641.800000000003</v>
      </c>
      <c r="F39" s="69">
        <v>25577.08</v>
      </c>
      <c r="G39" s="61">
        <v>25577.08</v>
      </c>
      <c r="H39" s="59">
        <f t="shared" ref="H39:H103" si="2">SUM(I39:L39)</f>
        <v>25658.84</v>
      </c>
      <c r="I39" s="68">
        <v>6394.27</v>
      </c>
      <c r="J39" s="69">
        <v>6435.8</v>
      </c>
      <c r="K39" s="68">
        <v>6434.5</v>
      </c>
      <c r="L39" s="68">
        <v>6394.27</v>
      </c>
      <c r="M39" s="54"/>
    </row>
    <row r="40" spans="1:13" s="55" customFormat="1" ht="31.5" customHeight="1" x14ac:dyDescent="0.25">
      <c r="A40" s="70" t="s">
        <v>68</v>
      </c>
      <c r="B40" s="71">
        <v>113</v>
      </c>
      <c r="C40" s="51">
        <v>7.6</v>
      </c>
      <c r="D40" s="68">
        <v>4.2</v>
      </c>
      <c r="E40" s="68">
        <v>0</v>
      </c>
      <c r="F40" s="69">
        <v>0</v>
      </c>
      <c r="G40" s="72">
        <v>0</v>
      </c>
      <c r="H40" s="59">
        <f t="shared" si="2"/>
        <v>0</v>
      </c>
      <c r="I40" s="68">
        <v>0</v>
      </c>
      <c r="J40" s="238">
        <v>0</v>
      </c>
      <c r="K40" s="68">
        <v>0</v>
      </c>
      <c r="L40" s="73">
        <v>0</v>
      </c>
      <c r="M40" s="54"/>
    </row>
    <row r="41" spans="1:13" s="55" customFormat="1" ht="27.95" customHeight="1" x14ac:dyDescent="0.25">
      <c r="A41" s="74" t="s">
        <v>69</v>
      </c>
      <c r="B41" s="71">
        <v>112</v>
      </c>
      <c r="C41" s="51">
        <v>4125.6000000000004</v>
      </c>
      <c r="D41" s="68">
        <v>300.39999999999998</v>
      </c>
      <c r="E41" s="68">
        <v>0</v>
      </c>
      <c r="F41" s="69"/>
      <c r="G41" s="72">
        <v>0</v>
      </c>
      <c r="H41" s="59">
        <f t="shared" si="2"/>
        <v>0</v>
      </c>
      <c r="I41" s="73">
        <v>0</v>
      </c>
      <c r="J41" s="238">
        <v>0</v>
      </c>
      <c r="K41" s="73">
        <v>0</v>
      </c>
      <c r="L41" s="73">
        <v>0</v>
      </c>
      <c r="M41" s="54"/>
    </row>
    <row r="42" spans="1:13" s="55" customFormat="1" ht="27.95" customHeight="1" x14ac:dyDescent="0.25">
      <c r="A42" s="74" t="s">
        <v>70</v>
      </c>
      <c r="B42" s="71">
        <v>113</v>
      </c>
      <c r="C42" s="51"/>
      <c r="D42" s="68"/>
      <c r="E42" s="68"/>
      <c r="F42" s="69"/>
      <c r="G42" s="72">
        <v>200</v>
      </c>
      <c r="H42" s="59">
        <f t="shared" si="2"/>
        <v>200</v>
      </c>
      <c r="I42" s="73">
        <v>0</v>
      </c>
      <c r="J42" s="238">
        <v>40</v>
      </c>
      <c r="K42" s="73">
        <v>100</v>
      </c>
      <c r="L42" s="73">
        <v>60</v>
      </c>
    </row>
    <row r="43" spans="1:13" s="55" customFormat="1" ht="42.75" customHeight="1" x14ac:dyDescent="0.25">
      <c r="A43" s="75" t="s">
        <v>71</v>
      </c>
      <c r="B43" s="71">
        <v>114</v>
      </c>
      <c r="C43" s="51">
        <v>112.8</v>
      </c>
      <c r="D43" s="68">
        <v>0</v>
      </c>
      <c r="E43" s="68">
        <v>0</v>
      </c>
      <c r="F43" s="69"/>
      <c r="G43" s="72">
        <v>0</v>
      </c>
      <c r="H43" s="59">
        <f t="shared" si="2"/>
        <v>0</v>
      </c>
      <c r="I43" s="68">
        <v>0</v>
      </c>
      <c r="J43" s="69"/>
      <c r="K43" s="68"/>
      <c r="L43" s="68"/>
      <c r="M43" s="76"/>
    </row>
    <row r="44" spans="1:13" s="55" customFormat="1" ht="52.5" customHeight="1" x14ac:dyDescent="0.25">
      <c r="A44" s="75" t="s">
        <v>72</v>
      </c>
      <c r="B44" s="71">
        <v>115</v>
      </c>
      <c r="C44" s="77">
        <v>0</v>
      </c>
      <c r="D44" s="51">
        <v>43.2</v>
      </c>
      <c r="E44" s="78">
        <v>0</v>
      </c>
      <c r="F44" s="79"/>
      <c r="G44" s="72">
        <v>0</v>
      </c>
      <c r="H44" s="59">
        <f t="shared" si="2"/>
        <v>0</v>
      </c>
      <c r="I44" s="68">
        <v>0</v>
      </c>
      <c r="J44" s="69">
        <v>0</v>
      </c>
      <c r="K44" s="68">
        <v>0</v>
      </c>
      <c r="L44" s="68">
        <v>0</v>
      </c>
      <c r="M44" s="76"/>
    </row>
    <row r="45" spans="1:13" s="55" customFormat="1" ht="27.95" customHeight="1" x14ac:dyDescent="0.25">
      <c r="A45" s="80" t="s">
        <v>73</v>
      </c>
      <c r="B45" s="71">
        <v>116</v>
      </c>
      <c r="C45" s="77">
        <v>0</v>
      </c>
      <c r="D45" s="51">
        <v>5371.5</v>
      </c>
      <c r="E45" s="78">
        <v>3000</v>
      </c>
      <c r="F45" s="79">
        <v>3000</v>
      </c>
      <c r="G45" s="72">
        <v>3000</v>
      </c>
      <c r="H45" s="59">
        <f t="shared" si="2"/>
        <v>3000</v>
      </c>
      <c r="I45" s="68">
        <v>648.5</v>
      </c>
      <c r="J45" s="69">
        <v>495.7</v>
      </c>
      <c r="K45" s="68">
        <v>834.7</v>
      </c>
      <c r="L45" s="68">
        <v>1021.1</v>
      </c>
      <c r="M45" s="76"/>
    </row>
    <row r="46" spans="1:13" s="55" customFormat="1" ht="69" customHeight="1" x14ac:dyDescent="0.25">
      <c r="A46" s="56" t="s">
        <v>74</v>
      </c>
      <c r="B46" s="57">
        <v>120</v>
      </c>
      <c r="C46" s="58">
        <v>1000</v>
      </c>
      <c r="D46" s="59">
        <v>1799.65</v>
      </c>
      <c r="E46" s="59">
        <v>2133.7000000000003</v>
      </c>
      <c r="F46" s="60">
        <v>2133.7000000000003</v>
      </c>
      <c r="G46" s="61">
        <v>2133.7000000000003</v>
      </c>
      <c r="H46" s="59">
        <f>SUM(I46:L46)</f>
        <v>2514.5100000000002</v>
      </c>
      <c r="I46" s="59">
        <f>I47+I48</f>
        <v>842.1</v>
      </c>
      <c r="J46" s="60">
        <f t="shared" ref="J46:L46" si="3">J47+J48</f>
        <v>506.4</v>
      </c>
      <c r="K46" s="59">
        <f>K47+K48</f>
        <v>387.5</v>
      </c>
      <c r="L46" s="59">
        <f t="shared" si="3"/>
        <v>778.51</v>
      </c>
      <c r="M46" s="76"/>
    </row>
    <row r="47" spans="1:13" s="88" customFormat="1" ht="95.25" customHeight="1" x14ac:dyDescent="0.25">
      <c r="A47" s="81" t="s">
        <v>75</v>
      </c>
      <c r="B47" s="82">
        <v>121</v>
      </c>
      <c r="C47" s="83">
        <v>1000</v>
      </c>
      <c r="D47" s="84">
        <v>1799.65</v>
      </c>
      <c r="E47" s="84">
        <v>2133.7000000000003</v>
      </c>
      <c r="F47" s="85">
        <v>2133.7000000000003</v>
      </c>
      <c r="G47" s="86">
        <v>2133.7000000000003</v>
      </c>
      <c r="H47" s="87">
        <f>SUM(I47:L47)</f>
        <v>2384.5100000000002</v>
      </c>
      <c r="I47" s="84">
        <f>I101</f>
        <v>842.1</v>
      </c>
      <c r="J47" s="85">
        <f t="shared" ref="J47:L47" si="4">J101</f>
        <v>506.4</v>
      </c>
      <c r="K47" s="84">
        <f>K102+K111</f>
        <v>257.5</v>
      </c>
      <c r="L47" s="84">
        <f t="shared" si="4"/>
        <v>778.51</v>
      </c>
    </row>
    <row r="48" spans="1:13" s="88" customFormat="1" ht="27.95" customHeight="1" x14ac:dyDescent="0.25">
      <c r="A48" s="89" t="s">
        <v>76</v>
      </c>
      <c r="B48" s="90"/>
      <c r="C48" s="91"/>
      <c r="D48" s="92"/>
      <c r="E48" s="92"/>
      <c r="F48" s="85"/>
      <c r="G48" s="86"/>
      <c r="H48" s="87">
        <f t="shared" ref="H48" si="5">SUM(I48:L48)</f>
        <v>130</v>
      </c>
      <c r="I48" s="93">
        <v>0</v>
      </c>
      <c r="J48" s="239">
        <v>0</v>
      </c>
      <c r="K48" s="93">
        <v>130</v>
      </c>
      <c r="L48" s="93">
        <v>0</v>
      </c>
    </row>
    <row r="49" spans="1:13" s="55" customFormat="1" ht="27.95" customHeight="1" x14ac:dyDescent="0.25">
      <c r="A49" s="94" t="s">
        <v>77</v>
      </c>
      <c r="B49" s="95">
        <v>122</v>
      </c>
      <c r="C49" s="51"/>
      <c r="D49" s="68"/>
      <c r="E49" s="68"/>
      <c r="F49" s="69">
        <v>0</v>
      </c>
      <c r="G49" s="72">
        <v>0</v>
      </c>
      <c r="H49" s="96">
        <f>H51+H50</f>
        <v>2.0019999999999998</v>
      </c>
      <c r="I49" s="97">
        <f t="shared" ref="I49:K49" si="6">I51+I50</f>
        <v>2.0009999999999999</v>
      </c>
      <c r="J49" s="240">
        <f t="shared" si="6"/>
        <v>0</v>
      </c>
      <c r="K49" s="97">
        <f t="shared" si="6"/>
        <v>0</v>
      </c>
      <c r="L49" s="96">
        <f>L50+L51</f>
        <v>1E-3</v>
      </c>
      <c r="M49" s="54"/>
    </row>
    <row r="50" spans="1:13" s="55" customFormat="1" ht="27.95" customHeight="1" x14ac:dyDescent="0.25">
      <c r="A50" s="98" t="s">
        <v>78</v>
      </c>
      <c r="B50" s="99">
        <v>123</v>
      </c>
      <c r="C50" s="100"/>
      <c r="D50" s="68"/>
      <c r="E50" s="68"/>
      <c r="F50" s="69">
        <v>0</v>
      </c>
      <c r="G50" s="72">
        <v>0</v>
      </c>
      <c r="H50" s="96">
        <f t="shared" si="2"/>
        <v>1E-3</v>
      </c>
      <c r="I50" s="101">
        <v>0</v>
      </c>
      <c r="J50" s="241">
        <v>0</v>
      </c>
      <c r="K50" s="101">
        <v>0</v>
      </c>
      <c r="L50" s="102">
        <v>1E-3</v>
      </c>
      <c r="M50" s="54"/>
    </row>
    <row r="51" spans="1:13" s="55" customFormat="1" ht="27.95" customHeight="1" x14ac:dyDescent="0.25">
      <c r="A51" s="98" t="s">
        <v>79</v>
      </c>
      <c r="B51" s="99">
        <v>124</v>
      </c>
      <c r="C51" s="100"/>
      <c r="D51" s="68"/>
      <c r="E51" s="68"/>
      <c r="F51" s="69"/>
      <c r="G51" s="72"/>
      <c r="H51" s="103">
        <f t="shared" si="2"/>
        <v>2.0009999999999999</v>
      </c>
      <c r="I51" s="101">
        <v>2.0009999999999999</v>
      </c>
      <c r="J51" s="241">
        <v>0</v>
      </c>
      <c r="K51" s="101">
        <v>0</v>
      </c>
      <c r="L51" s="102">
        <v>0</v>
      </c>
      <c r="M51" s="54"/>
    </row>
    <row r="52" spans="1:13" ht="67.5" customHeight="1" x14ac:dyDescent="0.25">
      <c r="A52" s="104" t="s">
        <v>80</v>
      </c>
      <c r="B52" s="105"/>
      <c r="C52" s="105"/>
      <c r="D52" s="105"/>
      <c r="E52" s="105"/>
      <c r="F52" s="106"/>
      <c r="G52" s="72"/>
      <c r="H52" s="59">
        <f t="shared" si="2"/>
        <v>0</v>
      </c>
      <c r="I52" s="105"/>
      <c r="J52" s="106"/>
      <c r="K52" s="105"/>
      <c r="L52" s="105"/>
    </row>
    <row r="53" spans="1:13" ht="27.95" customHeight="1" x14ac:dyDescent="0.3">
      <c r="A53" s="107" t="s">
        <v>81</v>
      </c>
      <c r="B53" s="105"/>
      <c r="C53" s="105"/>
      <c r="D53" s="105"/>
      <c r="E53" s="105"/>
      <c r="F53" s="106"/>
      <c r="G53" s="72"/>
      <c r="H53" s="59">
        <f t="shared" si="2"/>
        <v>0</v>
      </c>
      <c r="I53" s="105"/>
      <c r="J53" s="106"/>
      <c r="K53" s="105"/>
      <c r="L53" s="105"/>
    </row>
    <row r="54" spans="1:13" ht="27.95" customHeight="1" x14ac:dyDescent="0.25">
      <c r="A54" s="56" t="s">
        <v>82</v>
      </c>
      <c r="B54" s="108">
        <v>130</v>
      </c>
      <c r="C54" s="58">
        <v>20927.599999999999</v>
      </c>
      <c r="D54" s="59">
        <v>18467.12</v>
      </c>
      <c r="E54" s="59">
        <v>18892.400000000001</v>
      </c>
      <c r="F54" s="60">
        <v>20210.5</v>
      </c>
      <c r="G54" s="61">
        <v>20210.5</v>
      </c>
      <c r="H54" s="59">
        <f t="shared" si="2"/>
        <v>20124.5</v>
      </c>
      <c r="I54" s="59">
        <v>5192.6000000000004</v>
      </c>
      <c r="J54" s="60">
        <v>4824.3</v>
      </c>
      <c r="K54" s="59">
        <v>5000.3</v>
      </c>
      <c r="L54" s="59">
        <v>5107.3</v>
      </c>
    </row>
    <row r="55" spans="1:13" ht="27.95" customHeight="1" x14ac:dyDescent="0.25">
      <c r="A55" s="56" t="s">
        <v>83</v>
      </c>
      <c r="B55" s="108">
        <v>140</v>
      </c>
      <c r="C55" s="58">
        <v>4594.2</v>
      </c>
      <c r="D55" s="59">
        <v>3989.44</v>
      </c>
      <c r="E55" s="59">
        <v>4156.2999999999993</v>
      </c>
      <c r="F55" s="60">
        <v>4445.8</v>
      </c>
      <c r="G55" s="61">
        <v>4445.8</v>
      </c>
      <c r="H55" s="59">
        <f t="shared" si="2"/>
        <v>4426.8999999999996</v>
      </c>
      <c r="I55" s="59">
        <v>1142.3</v>
      </c>
      <c r="J55" s="60">
        <v>1061</v>
      </c>
      <c r="K55" s="59">
        <v>1100</v>
      </c>
      <c r="L55" s="59">
        <v>1123.5999999999999</v>
      </c>
    </row>
    <row r="56" spans="1:13" s="110" customFormat="1" ht="51.75" customHeight="1" x14ac:dyDescent="0.25">
      <c r="A56" s="56" t="s">
        <v>84</v>
      </c>
      <c r="B56" s="108">
        <v>150</v>
      </c>
      <c r="C56" s="109">
        <f>C57+C58+C59+C60+C61</f>
        <v>815</v>
      </c>
      <c r="D56" s="59">
        <v>923.2</v>
      </c>
      <c r="E56" s="68">
        <v>728</v>
      </c>
      <c r="F56" s="69">
        <v>1028.01</v>
      </c>
      <c r="G56" s="61">
        <v>1058.01</v>
      </c>
      <c r="H56" s="59">
        <f t="shared" si="2"/>
        <v>1058.01</v>
      </c>
      <c r="I56" s="59">
        <f>I57+I58+I59+I60+I61</f>
        <v>159.69999999999999</v>
      </c>
      <c r="J56" s="60">
        <f t="shared" ref="J56:L56" si="7">J57+J58+J59+J60+J61</f>
        <v>297.67</v>
      </c>
      <c r="K56" s="59">
        <f t="shared" si="7"/>
        <v>289.37</v>
      </c>
      <c r="L56" s="59">
        <f t="shared" si="7"/>
        <v>311.27000000000004</v>
      </c>
      <c r="M56" s="9"/>
    </row>
    <row r="57" spans="1:13" ht="27.95" customHeight="1" x14ac:dyDescent="0.25">
      <c r="A57" s="111" t="s">
        <v>85</v>
      </c>
      <c r="B57" s="49">
        <v>151</v>
      </c>
      <c r="C57" s="51">
        <v>500</v>
      </c>
      <c r="D57" s="59">
        <v>0</v>
      </c>
      <c r="E57" s="68">
        <v>500</v>
      </c>
      <c r="F57" s="69">
        <v>700</v>
      </c>
      <c r="G57" s="72">
        <v>700</v>
      </c>
      <c r="H57" s="59">
        <f t="shared" si="2"/>
        <v>700</v>
      </c>
      <c r="I57" s="68">
        <v>100</v>
      </c>
      <c r="J57" s="69">
        <v>183.5</v>
      </c>
      <c r="K57" s="68">
        <v>183.5</v>
      </c>
      <c r="L57" s="68">
        <v>233</v>
      </c>
    </row>
    <row r="58" spans="1:13" ht="27.95" customHeight="1" x14ac:dyDescent="0.25">
      <c r="A58" s="112" t="s">
        <v>86</v>
      </c>
      <c r="B58" s="49">
        <v>152</v>
      </c>
      <c r="C58" s="51">
        <v>100</v>
      </c>
      <c r="D58" s="59">
        <v>0</v>
      </c>
      <c r="E58" s="68">
        <v>50</v>
      </c>
      <c r="F58" s="69">
        <v>50</v>
      </c>
      <c r="G58" s="72">
        <v>80</v>
      </c>
      <c r="H58" s="59">
        <f t="shared" si="2"/>
        <v>80</v>
      </c>
      <c r="I58" s="68">
        <v>12.5</v>
      </c>
      <c r="J58" s="69">
        <v>22.5</v>
      </c>
      <c r="K58" s="68">
        <v>22.5</v>
      </c>
      <c r="L58" s="68">
        <v>22.5</v>
      </c>
      <c r="M58" s="1"/>
    </row>
    <row r="59" spans="1:13" ht="27.95" customHeight="1" x14ac:dyDescent="0.25">
      <c r="A59" s="112" t="s">
        <v>87</v>
      </c>
      <c r="B59" s="49">
        <v>153</v>
      </c>
      <c r="C59" s="51">
        <v>50</v>
      </c>
      <c r="D59" s="59">
        <v>0</v>
      </c>
      <c r="E59" s="68">
        <v>60.010000000000005</v>
      </c>
      <c r="F59" s="69">
        <v>60.010000000000005</v>
      </c>
      <c r="G59" s="72">
        <v>60.010000000000005</v>
      </c>
      <c r="H59" s="59">
        <f t="shared" si="2"/>
        <v>60.010000000000005</v>
      </c>
      <c r="I59" s="68">
        <v>10</v>
      </c>
      <c r="J59" s="69">
        <v>16.670000000000002</v>
      </c>
      <c r="K59" s="68">
        <v>16.670000000000002</v>
      </c>
      <c r="L59" s="68">
        <v>16.670000000000002</v>
      </c>
    </row>
    <row r="60" spans="1:13" ht="27.95" customHeight="1" x14ac:dyDescent="0.25">
      <c r="A60" s="112" t="s">
        <v>88</v>
      </c>
      <c r="B60" s="49">
        <v>154</v>
      </c>
      <c r="C60" s="51">
        <v>15</v>
      </c>
      <c r="D60" s="59">
        <v>0</v>
      </c>
      <c r="E60" s="68">
        <v>18</v>
      </c>
      <c r="F60" s="69">
        <v>18</v>
      </c>
      <c r="G60" s="72">
        <v>18</v>
      </c>
      <c r="H60" s="59">
        <f t="shared" si="2"/>
        <v>18</v>
      </c>
      <c r="I60" s="68">
        <v>6</v>
      </c>
      <c r="J60" s="69">
        <v>0</v>
      </c>
      <c r="K60" s="68">
        <v>8</v>
      </c>
      <c r="L60" s="68">
        <v>4</v>
      </c>
    </row>
    <row r="61" spans="1:13" s="265" customFormat="1" ht="41.25" customHeight="1" x14ac:dyDescent="0.25">
      <c r="A61" s="261" t="s">
        <v>89</v>
      </c>
      <c r="B61" s="262">
        <v>155</v>
      </c>
      <c r="C61" s="263">
        <v>150</v>
      </c>
      <c r="D61" s="60">
        <v>0</v>
      </c>
      <c r="E61" s="69">
        <v>100</v>
      </c>
      <c r="F61" s="69">
        <v>200</v>
      </c>
      <c r="G61" s="69">
        <v>200</v>
      </c>
      <c r="H61" s="60">
        <f t="shared" si="2"/>
        <v>200</v>
      </c>
      <c r="I61" s="69">
        <v>31.2</v>
      </c>
      <c r="J61" s="69">
        <v>75</v>
      </c>
      <c r="K61" s="69">
        <v>58.7</v>
      </c>
      <c r="L61" s="69">
        <v>35.1</v>
      </c>
      <c r="M61" s="264"/>
    </row>
    <row r="62" spans="1:13" s="114" customFormat="1" ht="27.95" customHeight="1" x14ac:dyDescent="0.25">
      <c r="A62" s="113" t="s">
        <v>90</v>
      </c>
      <c r="B62" s="108">
        <v>160</v>
      </c>
      <c r="C62" s="58">
        <f t="shared" ref="C62" si="8">C63+C64+C65+C66+C67+C68</f>
        <v>1141.8</v>
      </c>
      <c r="D62" s="59">
        <v>1119.8</v>
      </c>
      <c r="E62" s="59">
        <v>702.9</v>
      </c>
      <c r="F62" s="60">
        <v>953</v>
      </c>
      <c r="G62" s="61">
        <v>953</v>
      </c>
      <c r="H62" s="59">
        <f t="shared" si="2"/>
        <v>953</v>
      </c>
      <c r="I62" s="59">
        <f>I63+I64+I65+I66+I67+I68</f>
        <v>220.5</v>
      </c>
      <c r="J62" s="60">
        <f>J63+J64+J65+J66+J67+J68</f>
        <v>222.8</v>
      </c>
      <c r="K62" s="59">
        <f>K63+K64+K65+K66+K67+K68</f>
        <v>256</v>
      </c>
      <c r="L62" s="59">
        <f t="shared" ref="L62" si="9">L63+L64+L65+L66+L67+L68</f>
        <v>253.7</v>
      </c>
      <c r="M62" s="54"/>
    </row>
    <row r="63" spans="1:13" s="8" customFormat="1" ht="27.95" customHeight="1" x14ac:dyDescent="0.25">
      <c r="A63" s="115" t="s">
        <v>91</v>
      </c>
      <c r="B63" s="49">
        <v>161</v>
      </c>
      <c r="C63" s="51">
        <v>26.8</v>
      </c>
      <c r="D63" s="59">
        <v>0</v>
      </c>
      <c r="E63" s="59">
        <v>0</v>
      </c>
      <c r="F63" s="60"/>
      <c r="G63" s="72"/>
      <c r="H63" s="59">
        <f t="shared" si="2"/>
        <v>0</v>
      </c>
      <c r="I63" s="68">
        <v>0</v>
      </c>
      <c r="J63" s="69">
        <v>0</v>
      </c>
      <c r="K63" s="68">
        <v>0</v>
      </c>
      <c r="L63" s="68">
        <v>0</v>
      </c>
      <c r="M63" s="9"/>
    </row>
    <row r="64" spans="1:13" ht="27.95" customHeight="1" x14ac:dyDescent="0.25">
      <c r="A64" s="112" t="s">
        <v>92</v>
      </c>
      <c r="B64" s="49">
        <v>162</v>
      </c>
      <c r="C64" s="51">
        <v>175</v>
      </c>
      <c r="D64" s="59">
        <v>222.6</v>
      </c>
      <c r="E64" s="68">
        <v>272.39999999999998</v>
      </c>
      <c r="F64" s="69">
        <v>272.39999999999998</v>
      </c>
      <c r="G64" s="72">
        <v>272.39999999999998</v>
      </c>
      <c r="H64" s="59">
        <f t="shared" si="2"/>
        <v>272.39999999999998</v>
      </c>
      <c r="I64" s="68">
        <v>61.8</v>
      </c>
      <c r="J64" s="69">
        <v>54.3</v>
      </c>
      <c r="K64" s="68">
        <v>65.3</v>
      </c>
      <c r="L64" s="68">
        <v>91</v>
      </c>
    </row>
    <row r="65" spans="1:14" ht="27.95" customHeight="1" x14ac:dyDescent="0.25">
      <c r="A65" s="112" t="s">
        <v>93</v>
      </c>
      <c r="B65" s="49">
        <v>163</v>
      </c>
      <c r="C65" s="51">
        <v>140</v>
      </c>
      <c r="D65" s="59">
        <v>345.6</v>
      </c>
      <c r="E65" s="68">
        <v>231.9</v>
      </c>
      <c r="F65" s="69">
        <v>431.9</v>
      </c>
      <c r="G65" s="72">
        <v>431.9</v>
      </c>
      <c r="H65" s="59">
        <f t="shared" si="2"/>
        <v>431.9</v>
      </c>
      <c r="I65" s="68">
        <v>98.7</v>
      </c>
      <c r="J65" s="69">
        <v>103</v>
      </c>
      <c r="K65" s="68">
        <v>130</v>
      </c>
      <c r="L65" s="68">
        <v>100.2</v>
      </c>
    </row>
    <row r="66" spans="1:14" ht="27.95" customHeight="1" x14ac:dyDescent="0.25">
      <c r="A66" s="112" t="s">
        <v>94</v>
      </c>
      <c r="B66" s="49">
        <v>164</v>
      </c>
      <c r="C66" s="51">
        <v>750</v>
      </c>
      <c r="D66" s="59">
        <v>500</v>
      </c>
      <c r="E66" s="68">
        <v>154.9</v>
      </c>
      <c r="F66" s="69">
        <v>205</v>
      </c>
      <c r="G66" s="72">
        <v>205</v>
      </c>
      <c r="H66" s="59">
        <f t="shared" si="2"/>
        <v>205</v>
      </c>
      <c r="I66" s="68">
        <v>50</v>
      </c>
      <c r="J66" s="69">
        <v>54.9</v>
      </c>
      <c r="K66" s="68">
        <v>50.1</v>
      </c>
      <c r="L66" s="68">
        <v>50</v>
      </c>
    </row>
    <row r="67" spans="1:14" ht="27.95" customHeight="1" x14ac:dyDescent="0.25">
      <c r="A67" s="112" t="s">
        <v>95</v>
      </c>
      <c r="B67" s="49">
        <v>165</v>
      </c>
      <c r="C67" s="51">
        <v>30</v>
      </c>
      <c r="D67" s="59">
        <v>31.6</v>
      </c>
      <c r="E67" s="68">
        <v>23.7</v>
      </c>
      <c r="F67" s="69">
        <v>23.7</v>
      </c>
      <c r="G67" s="72">
        <v>23.7</v>
      </c>
      <c r="H67" s="59">
        <f t="shared" si="2"/>
        <v>23.7</v>
      </c>
      <c r="I67" s="68">
        <v>5</v>
      </c>
      <c r="J67" s="69">
        <v>5.6</v>
      </c>
      <c r="K67" s="68">
        <v>5.6</v>
      </c>
      <c r="L67" s="68">
        <v>7.5</v>
      </c>
    </row>
    <row r="68" spans="1:14" ht="27.95" customHeight="1" x14ac:dyDescent="0.25">
      <c r="A68" s="112" t="s">
        <v>97</v>
      </c>
      <c r="B68" s="49">
        <v>166</v>
      </c>
      <c r="C68" s="51">
        <v>20</v>
      </c>
      <c r="D68" s="59">
        <v>20</v>
      </c>
      <c r="E68" s="68">
        <v>20</v>
      </c>
      <c r="F68" s="69">
        <v>20</v>
      </c>
      <c r="G68" s="72">
        <v>20</v>
      </c>
      <c r="H68" s="59">
        <f t="shared" si="2"/>
        <v>20</v>
      </c>
      <c r="I68" s="68">
        <v>5</v>
      </c>
      <c r="J68" s="69">
        <v>5</v>
      </c>
      <c r="K68" s="68">
        <v>5</v>
      </c>
      <c r="L68" s="68">
        <v>5</v>
      </c>
    </row>
    <row r="69" spans="1:14" ht="27.95" customHeight="1" x14ac:dyDescent="0.25">
      <c r="A69" s="116" t="s">
        <v>98</v>
      </c>
      <c r="B69" s="108">
        <v>170</v>
      </c>
      <c r="C69" s="58">
        <f>C70+C71+C72+C73+C74</f>
        <v>1100.7</v>
      </c>
      <c r="D69" s="59">
        <v>600</v>
      </c>
      <c r="E69" s="59">
        <v>0</v>
      </c>
      <c r="F69" s="60">
        <v>150.19999999999999</v>
      </c>
      <c r="G69" s="61">
        <v>205.7</v>
      </c>
      <c r="H69" s="59">
        <f t="shared" si="2"/>
        <v>155.69999999999999</v>
      </c>
      <c r="I69" s="117">
        <f>I70+I71</f>
        <v>0</v>
      </c>
      <c r="J69" s="60">
        <f>J70+J71+J72+J73+J74</f>
        <v>0</v>
      </c>
      <c r="K69" s="59">
        <f>K70+K71+K72+K73+K74</f>
        <v>50</v>
      </c>
      <c r="L69" s="59">
        <f>L70+L71+L72+L73+L74</f>
        <v>105.7</v>
      </c>
    </row>
    <row r="70" spans="1:14" s="124" customFormat="1" ht="27.95" customHeight="1" x14ac:dyDescent="0.25">
      <c r="A70" s="74" t="s">
        <v>99</v>
      </c>
      <c r="B70" s="118">
        <v>171</v>
      </c>
      <c r="C70" s="119">
        <v>508.7</v>
      </c>
      <c r="D70" s="120">
        <v>250</v>
      </c>
      <c r="E70" s="120">
        <v>0</v>
      </c>
      <c r="F70" s="121">
        <v>50.2</v>
      </c>
      <c r="G70" s="72">
        <v>100.2</v>
      </c>
      <c r="H70" s="60">
        <f t="shared" si="2"/>
        <v>50.2</v>
      </c>
      <c r="I70" s="122">
        <v>0</v>
      </c>
      <c r="J70" s="123">
        <v>0</v>
      </c>
      <c r="K70" s="122">
        <v>0</v>
      </c>
      <c r="L70" s="122">
        <v>50.2</v>
      </c>
    </row>
    <row r="71" spans="1:14" s="124" customFormat="1" ht="27.95" customHeight="1" x14ac:dyDescent="0.25">
      <c r="A71" s="74" t="s">
        <v>100</v>
      </c>
      <c r="B71" s="118">
        <v>172</v>
      </c>
      <c r="C71" s="119">
        <v>540</v>
      </c>
      <c r="D71" s="120">
        <v>350</v>
      </c>
      <c r="E71" s="120">
        <v>0</v>
      </c>
      <c r="F71" s="121">
        <v>100</v>
      </c>
      <c r="G71" s="72">
        <v>100</v>
      </c>
      <c r="H71" s="59">
        <f t="shared" si="2"/>
        <v>100</v>
      </c>
      <c r="I71" s="122"/>
      <c r="J71" s="123">
        <v>0</v>
      </c>
      <c r="K71" s="122">
        <v>50</v>
      </c>
      <c r="L71" s="122">
        <v>50</v>
      </c>
    </row>
    <row r="72" spans="1:14" s="124" customFormat="1" ht="27.95" customHeight="1" x14ac:dyDescent="0.25">
      <c r="A72" s="74" t="s">
        <v>101</v>
      </c>
      <c r="B72" s="118">
        <v>173</v>
      </c>
      <c r="C72" s="119">
        <v>31.56</v>
      </c>
      <c r="D72" s="120">
        <v>0</v>
      </c>
      <c r="E72" s="120">
        <v>0</v>
      </c>
      <c r="F72" s="121">
        <v>0</v>
      </c>
      <c r="G72" s="72">
        <v>5.5</v>
      </c>
      <c r="H72" s="59">
        <f t="shared" si="2"/>
        <v>5.5</v>
      </c>
      <c r="I72" s="122">
        <v>0</v>
      </c>
      <c r="J72" s="123">
        <v>0</v>
      </c>
      <c r="K72" s="122">
        <v>0</v>
      </c>
      <c r="L72" s="122">
        <v>5.5</v>
      </c>
    </row>
    <row r="73" spans="1:14" s="124" customFormat="1" ht="27.95" customHeight="1" x14ac:dyDescent="0.25">
      <c r="A73" s="74" t="s">
        <v>102</v>
      </c>
      <c r="B73" s="118">
        <v>173</v>
      </c>
      <c r="C73" s="119">
        <v>20</v>
      </c>
      <c r="D73" s="120">
        <v>0</v>
      </c>
      <c r="E73" s="120">
        <v>0</v>
      </c>
      <c r="F73" s="121">
        <v>0</v>
      </c>
      <c r="G73" s="72">
        <v>0</v>
      </c>
      <c r="H73" s="59">
        <f t="shared" si="2"/>
        <v>0</v>
      </c>
      <c r="I73" s="122">
        <v>0</v>
      </c>
      <c r="J73" s="123">
        <v>0</v>
      </c>
      <c r="K73" s="122">
        <v>0</v>
      </c>
      <c r="L73" s="122">
        <v>0</v>
      </c>
      <c r="M73" s="125"/>
    </row>
    <row r="74" spans="1:14" s="124" customFormat="1" ht="27.95" customHeight="1" x14ac:dyDescent="0.25">
      <c r="A74" s="74"/>
      <c r="B74" s="118">
        <v>174</v>
      </c>
      <c r="C74" s="119">
        <v>0.44</v>
      </c>
      <c r="D74" s="120">
        <v>0</v>
      </c>
      <c r="E74" s="120">
        <v>0</v>
      </c>
      <c r="F74" s="121">
        <v>0</v>
      </c>
      <c r="G74" s="72">
        <v>0</v>
      </c>
      <c r="H74" s="59">
        <f t="shared" si="2"/>
        <v>0</v>
      </c>
      <c r="I74" s="122">
        <v>0</v>
      </c>
      <c r="J74" s="123">
        <v>0</v>
      </c>
      <c r="K74" s="122">
        <v>0</v>
      </c>
      <c r="L74" s="122">
        <v>0</v>
      </c>
      <c r="M74" s="125"/>
    </row>
    <row r="75" spans="1:14" s="129" customFormat="1" ht="27.95" customHeight="1" x14ac:dyDescent="0.25">
      <c r="A75" s="70" t="s">
        <v>103</v>
      </c>
      <c r="B75" s="126">
        <v>180</v>
      </c>
      <c r="C75" s="127">
        <v>0</v>
      </c>
      <c r="D75" s="120">
        <v>0</v>
      </c>
      <c r="E75" s="120">
        <v>0</v>
      </c>
      <c r="F75" s="121">
        <v>0</v>
      </c>
      <c r="G75" s="72">
        <v>0</v>
      </c>
      <c r="H75" s="59">
        <f t="shared" si="2"/>
        <v>0</v>
      </c>
      <c r="I75" s="120">
        <v>0</v>
      </c>
      <c r="J75" s="121">
        <v>0</v>
      </c>
      <c r="K75" s="120">
        <v>0</v>
      </c>
      <c r="L75" s="120">
        <v>0</v>
      </c>
      <c r="M75" s="128"/>
    </row>
    <row r="76" spans="1:14" s="114" customFormat="1" ht="27.95" customHeight="1" x14ac:dyDescent="0.25">
      <c r="A76" s="104" t="s">
        <v>104</v>
      </c>
      <c r="B76" s="108">
        <v>190</v>
      </c>
      <c r="C76" s="58">
        <f>C77+C78+C79+C80+C81+C82</f>
        <v>236</v>
      </c>
      <c r="D76" s="59">
        <v>463.9</v>
      </c>
      <c r="E76" s="59">
        <v>382</v>
      </c>
      <c r="F76" s="60">
        <v>382</v>
      </c>
      <c r="G76" s="61">
        <v>501.50000000000006</v>
      </c>
      <c r="H76" s="59">
        <f t="shared" si="2"/>
        <v>501.50000000000006</v>
      </c>
      <c r="I76" s="59">
        <f>I77+I78+I79+I80+I81+I82</f>
        <v>65.5</v>
      </c>
      <c r="J76" s="60">
        <f t="shared" ref="J76:L76" si="10">J77+J78+J79+J80+J81+J82</f>
        <v>87.3</v>
      </c>
      <c r="K76" s="59">
        <f>K77+K78+K79+K80+K81+K82</f>
        <v>107.4</v>
      </c>
      <c r="L76" s="59">
        <f t="shared" si="10"/>
        <v>241.3</v>
      </c>
      <c r="M76" s="54"/>
    </row>
    <row r="77" spans="1:14" ht="27.95" customHeight="1" x14ac:dyDescent="0.25">
      <c r="A77" s="130" t="s">
        <v>105</v>
      </c>
      <c r="B77" s="131">
        <v>191</v>
      </c>
      <c r="C77" s="132">
        <v>30</v>
      </c>
      <c r="D77" s="133">
        <v>30</v>
      </c>
      <c r="E77" s="133">
        <v>40</v>
      </c>
      <c r="F77" s="134">
        <v>40</v>
      </c>
      <c r="G77" s="72">
        <v>40</v>
      </c>
      <c r="H77" s="59">
        <f t="shared" si="2"/>
        <v>40</v>
      </c>
      <c r="I77" s="135">
        <v>10</v>
      </c>
      <c r="J77" s="242">
        <v>10</v>
      </c>
      <c r="K77" s="135">
        <v>10</v>
      </c>
      <c r="L77" s="135">
        <v>10</v>
      </c>
    </row>
    <row r="78" spans="1:14" ht="27.95" customHeight="1" x14ac:dyDescent="0.25">
      <c r="A78" s="130" t="s">
        <v>106</v>
      </c>
      <c r="B78" s="131">
        <v>192</v>
      </c>
      <c r="C78" s="132">
        <v>25</v>
      </c>
      <c r="D78" s="133">
        <v>30</v>
      </c>
      <c r="E78" s="133">
        <v>42</v>
      </c>
      <c r="F78" s="134">
        <v>42</v>
      </c>
      <c r="G78" s="72">
        <v>42</v>
      </c>
      <c r="H78" s="59">
        <f t="shared" si="2"/>
        <v>42</v>
      </c>
      <c r="I78" s="135">
        <v>18</v>
      </c>
      <c r="J78" s="242">
        <v>8</v>
      </c>
      <c r="K78" s="135">
        <v>6</v>
      </c>
      <c r="L78" s="135">
        <v>10</v>
      </c>
      <c r="N78" s="1" t="s">
        <v>96</v>
      </c>
    </row>
    <row r="79" spans="1:14" s="110" customFormat="1" ht="27.95" customHeight="1" x14ac:dyDescent="0.25">
      <c r="A79" s="130" t="s">
        <v>107</v>
      </c>
      <c r="B79" s="131">
        <v>193</v>
      </c>
      <c r="C79" s="132">
        <v>145</v>
      </c>
      <c r="D79" s="133">
        <v>210.90000000000003</v>
      </c>
      <c r="E79" s="133">
        <v>225</v>
      </c>
      <c r="F79" s="134">
        <v>225</v>
      </c>
      <c r="G79" s="72">
        <v>225</v>
      </c>
      <c r="H79" s="59">
        <f t="shared" si="2"/>
        <v>225</v>
      </c>
      <c r="I79" s="135">
        <v>25</v>
      </c>
      <c r="J79" s="242">
        <v>10</v>
      </c>
      <c r="K79" s="135">
        <v>15</v>
      </c>
      <c r="L79" s="135">
        <v>175</v>
      </c>
      <c r="M79" s="9"/>
    </row>
    <row r="80" spans="1:14" ht="27.95" customHeight="1" x14ac:dyDescent="0.25">
      <c r="A80" s="112" t="s">
        <v>108</v>
      </c>
      <c r="B80" s="131">
        <v>194</v>
      </c>
      <c r="C80" s="132">
        <v>2</v>
      </c>
      <c r="D80" s="133">
        <v>17</v>
      </c>
      <c r="E80" s="133">
        <v>0</v>
      </c>
      <c r="F80" s="134">
        <v>0</v>
      </c>
      <c r="G80" s="72">
        <v>97.5</v>
      </c>
      <c r="H80" s="59">
        <f t="shared" si="2"/>
        <v>97.5</v>
      </c>
      <c r="I80" s="135">
        <v>0</v>
      </c>
      <c r="J80" s="242">
        <v>20.3</v>
      </c>
      <c r="K80" s="135">
        <v>48.4</v>
      </c>
      <c r="L80" s="135">
        <v>28.8</v>
      </c>
      <c r="M80" s="1"/>
    </row>
    <row r="81" spans="1:13" s="6" customFormat="1" ht="27.95" customHeight="1" x14ac:dyDescent="0.25">
      <c r="A81" s="136" t="s">
        <v>109</v>
      </c>
      <c r="B81" s="137">
        <v>222</v>
      </c>
      <c r="C81" s="138">
        <v>26</v>
      </c>
      <c r="D81" s="134">
        <v>40</v>
      </c>
      <c r="E81" s="134">
        <v>50</v>
      </c>
      <c r="F81" s="134">
        <v>50</v>
      </c>
      <c r="G81" s="69">
        <v>50</v>
      </c>
      <c r="H81" s="60">
        <f t="shared" si="2"/>
        <v>20</v>
      </c>
      <c r="I81" s="139">
        <v>12.5</v>
      </c>
      <c r="J81" s="139">
        <v>2.5</v>
      </c>
      <c r="K81" s="139">
        <v>2.5</v>
      </c>
      <c r="L81" s="139">
        <v>2.5</v>
      </c>
    </row>
    <row r="82" spans="1:13" ht="27.95" customHeight="1" x14ac:dyDescent="0.25">
      <c r="A82" s="130" t="s">
        <v>110</v>
      </c>
      <c r="B82" s="131">
        <v>196</v>
      </c>
      <c r="C82" s="132">
        <v>8</v>
      </c>
      <c r="D82" s="133">
        <v>15</v>
      </c>
      <c r="E82" s="133">
        <v>25</v>
      </c>
      <c r="F82" s="134">
        <v>25</v>
      </c>
      <c r="G82" s="72">
        <v>47</v>
      </c>
      <c r="H82" s="59">
        <f t="shared" si="2"/>
        <v>77</v>
      </c>
      <c r="I82" s="135">
        <v>0</v>
      </c>
      <c r="J82" s="242">
        <v>36.5</v>
      </c>
      <c r="K82" s="135">
        <v>25.5</v>
      </c>
      <c r="L82" s="135">
        <v>15</v>
      </c>
      <c r="M82" s="1"/>
    </row>
    <row r="83" spans="1:13" s="110" customFormat="1" ht="27.95" customHeight="1" x14ac:dyDescent="0.25">
      <c r="A83" s="104" t="s">
        <v>111</v>
      </c>
      <c r="B83" s="49">
        <v>200</v>
      </c>
      <c r="C83" s="51">
        <v>300</v>
      </c>
      <c r="D83" s="59">
        <v>300</v>
      </c>
      <c r="E83" s="133">
        <v>371.2</v>
      </c>
      <c r="F83" s="134">
        <v>371.2</v>
      </c>
      <c r="G83" s="72">
        <v>371.2</v>
      </c>
      <c r="H83" s="59">
        <f t="shared" si="2"/>
        <v>371.2</v>
      </c>
      <c r="I83" s="68">
        <v>92.8</v>
      </c>
      <c r="J83" s="69">
        <v>92.8</v>
      </c>
      <c r="K83" s="68">
        <v>92.8</v>
      </c>
      <c r="L83" s="68">
        <v>92.8</v>
      </c>
      <c r="M83" s="9"/>
    </row>
    <row r="84" spans="1:13" s="18" customFormat="1" ht="27.95" customHeight="1" x14ac:dyDescent="0.25">
      <c r="A84" s="140" t="s">
        <v>112</v>
      </c>
      <c r="B84" s="141">
        <v>210</v>
      </c>
      <c r="C84" s="142">
        <f>C85+C86+C87+C88+C89+C90+C91+C92+C93+C94+C95+C96+C97+C99+C100</f>
        <v>436.08000000000004</v>
      </c>
      <c r="D84" s="142">
        <v>537.4</v>
      </c>
      <c r="E84" s="142">
        <v>780.2</v>
      </c>
      <c r="F84" s="143">
        <v>927.40000000000009</v>
      </c>
      <c r="G84" s="61">
        <v>888.99999999999989</v>
      </c>
      <c r="H84" s="59">
        <f t="shared" si="2"/>
        <v>939</v>
      </c>
      <c r="I84" s="142">
        <f>I85+I86+I87+I88+I89+I90+I91+I92+I93+I94+I95+I96+I97+I99+I100+I98</f>
        <v>127.94999999999999</v>
      </c>
      <c r="J84" s="143">
        <f t="shared" ref="J84:L84" si="11">J85+J86+J87+J88+J89+J90+J91+J92+J93+J94+J95+J96+J97+J99+J100+J98</f>
        <v>322.35000000000002</v>
      </c>
      <c r="K84" s="142">
        <f>K85+K86+K87+K88+K89+K90+K91+K92+K93+K94+K95+K96+K97+K99+K100+K98</f>
        <v>206.15</v>
      </c>
      <c r="L84" s="142">
        <f t="shared" si="11"/>
        <v>282.54999999999995</v>
      </c>
      <c r="M84" s="144"/>
    </row>
    <row r="85" spans="1:13" s="147" customFormat="1" ht="27.95" customHeight="1" x14ac:dyDescent="0.25">
      <c r="A85" s="112" t="s">
        <v>113</v>
      </c>
      <c r="B85" s="49">
        <v>211</v>
      </c>
      <c r="C85" s="51">
        <v>80.319999999999993</v>
      </c>
      <c r="D85" s="59">
        <v>86.399999999999991</v>
      </c>
      <c r="E85" s="59">
        <v>88</v>
      </c>
      <c r="F85" s="60">
        <v>88</v>
      </c>
      <c r="G85" s="72">
        <v>88</v>
      </c>
      <c r="H85" s="59">
        <f t="shared" si="2"/>
        <v>88</v>
      </c>
      <c r="I85" s="145">
        <v>22</v>
      </c>
      <c r="J85" s="243">
        <v>22</v>
      </c>
      <c r="K85" s="145">
        <v>22</v>
      </c>
      <c r="L85" s="145">
        <v>22</v>
      </c>
      <c r="M85" s="146"/>
    </row>
    <row r="86" spans="1:13" s="110" customFormat="1" ht="27.95" customHeight="1" x14ac:dyDescent="0.25">
      <c r="A86" s="112" t="s">
        <v>114</v>
      </c>
      <c r="B86" s="49">
        <v>212</v>
      </c>
      <c r="C86" s="51">
        <v>15.6</v>
      </c>
      <c r="D86" s="59">
        <v>15.6</v>
      </c>
      <c r="E86" s="59">
        <v>16.399999999999999</v>
      </c>
      <c r="F86" s="60">
        <v>16.399999999999999</v>
      </c>
      <c r="G86" s="72">
        <v>16.399999999999999</v>
      </c>
      <c r="H86" s="59">
        <f t="shared" si="2"/>
        <v>16.399999999999999</v>
      </c>
      <c r="I86" s="148">
        <v>4.0999999999999996</v>
      </c>
      <c r="J86" s="244">
        <v>4.0999999999999996</v>
      </c>
      <c r="K86" s="148">
        <v>4.0999999999999996</v>
      </c>
      <c r="L86" s="148">
        <v>4.0999999999999996</v>
      </c>
      <c r="M86" s="9"/>
    </row>
    <row r="87" spans="1:13" s="110" customFormat="1" ht="27.95" customHeight="1" x14ac:dyDescent="0.25">
      <c r="A87" s="112" t="s">
        <v>115</v>
      </c>
      <c r="B87" s="49">
        <v>213</v>
      </c>
      <c r="C87" s="51">
        <v>7.2</v>
      </c>
      <c r="D87" s="59">
        <v>22.8</v>
      </c>
      <c r="E87" s="59">
        <v>24.8</v>
      </c>
      <c r="F87" s="60">
        <v>12</v>
      </c>
      <c r="G87" s="72">
        <v>12</v>
      </c>
      <c r="H87" s="59">
        <f t="shared" si="2"/>
        <v>12</v>
      </c>
      <c r="I87" s="148">
        <v>3</v>
      </c>
      <c r="J87" s="244">
        <v>3</v>
      </c>
      <c r="K87" s="148">
        <v>3</v>
      </c>
      <c r="L87" s="148">
        <v>3</v>
      </c>
      <c r="M87" s="8"/>
    </row>
    <row r="88" spans="1:13" ht="27.95" customHeight="1" x14ac:dyDescent="0.25">
      <c r="A88" s="136" t="s">
        <v>116</v>
      </c>
      <c r="B88" s="49">
        <v>214</v>
      </c>
      <c r="C88" s="51">
        <v>13</v>
      </c>
      <c r="D88" s="59">
        <v>20</v>
      </c>
      <c r="E88" s="59">
        <v>45</v>
      </c>
      <c r="F88" s="60">
        <v>45</v>
      </c>
      <c r="G88" s="72">
        <v>45</v>
      </c>
      <c r="H88" s="59">
        <f t="shared" si="2"/>
        <v>45</v>
      </c>
      <c r="I88" s="148">
        <v>0</v>
      </c>
      <c r="J88" s="244">
        <v>0</v>
      </c>
      <c r="K88" s="148">
        <v>45</v>
      </c>
      <c r="L88" s="148">
        <v>0</v>
      </c>
    </row>
    <row r="89" spans="1:13" s="149" customFormat="1" ht="27.95" customHeight="1" x14ac:dyDescent="0.25">
      <c r="A89" s="255" t="s">
        <v>117</v>
      </c>
      <c r="B89" s="131">
        <v>215</v>
      </c>
      <c r="C89" s="132">
        <v>80</v>
      </c>
      <c r="D89" s="133">
        <v>155</v>
      </c>
      <c r="E89" s="133">
        <v>190</v>
      </c>
      <c r="F89" s="134">
        <v>190</v>
      </c>
      <c r="G89" s="72">
        <v>160</v>
      </c>
      <c r="H89" s="59">
        <f t="shared" si="2"/>
        <v>160</v>
      </c>
      <c r="I89" s="135">
        <v>27.5</v>
      </c>
      <c r="J89" s="242">
        <v>47.5</v>
      </c>
      <c r="K89" s="135">
        <v>37.5</v>
      </c>
      <c r="L89" s="135">
        <v>47.5</v>
      </c>
    </row>
    <row r="90" spans="1:13" ht="27.95" customHeight="1" x14ac:dyDescent="0.25">
      <c r="A90" s="136" t="s">
        <v>118</v>
      </c>
      <c r="B90" s="49">
        <v>216</v>
      </c>
      <c r="C90" s="51">
        <v>90</v>
      </c>
      <c r="D90" s="59">
        <v>90</v>
      </c>
      <c r="E90" s="59">
        <v>130</v>
      </c>
      <c r="F90" s="60">
        <v>130</v>
      </c>
      <c r="G90" s="72">
        <v>130</v>
      </c>
      <c r="H90" s="59">
        <f t="shared" si="2"/>
        <v>130</v>
      </c>
      <c r="I90" s="150">
        <v>32.5</v>
      </c>
      <c r="J90" s="245">
        <v>32.5</v>
      </c>
      <c r="K90" s="150">
        <v>32.5</v>
      </c>
      <c r="L90" s="150">
        <v>32.5</v>
      </c>
      <c r="M90" s="1"/>
    </row>
    <row r="91" spans="1:13" ht="27.95" customHeight="1" x14ac:dyDescent="0.25">
      <c r="A91" s="112" t="s">
        <v>119</v>
      </c>
      <c r="B91" s="49">
        <v>217</v>
      </c>
      <c r="C91" s="51">
        <v>49</v>
      </c>
      <c r="D91" s="59">
        <v>49</v>
      </c>
      <c r="E91" s="59">
        <v>90</v>
      </c>
      <c r="F91" s="60">
        <v>90</v>
      </c>
      <c r="G91" s="72">
        <v>90</v>
      </c>
      <c r="H91" s="59">
        <f t="shared" si="2"/>
        <v>90</v>
      </c>
      <c r="I91" s="151">
        <v>0</v>
      </c>
      <c r="J91" s="139">
        <v>0</v>
      </c>
      <c r="K91" s="151">
        <v>0</v>
      </c>
      <c r="L91" s="151">
        <v>90</v>
      </c>
      <c r="M91" s="1"/>
    </row>
    <row r="92" spans="1:13" ht="27.95" customHeight="1" x14ac:dyDescent="0.25">
      <c r="A92" s="112" t="s">
        <v>120</v>
      </c>
      <c r="B92" s="49">
        <v>218</v>
      </c>
      <c r="C92" s="51">
        <v>23</v>
      </c>
      <c r="D92" s="59">
        <v>30</v>
      </c>
      <c r="E92" s="59">
        <v>20</v>
      </c>
      <c r="F92" s="60">
        <v>20</v>
      </c>
      <c r="G92" s="72">
        <v>8</v>
      </c>
      <c r="H92" s="59">
        <f t="shared" si="2"/>
        <v>8</v>
      </c>
      <c r="I92" s="151">
        <v>0</v>
      </c>
      <c r="J92" s="139">
        <v>8</v>
      </c>
      <c r="K92" s="151">
        <v>0</v>
      </c>
      <c r="L92" s="151">
        <v>0</v>
      </c>
      <c r="M92" s="1"/>
    </row>
    <row r="93" spans="1:13" s="110" customFormat="1" ht="51.75" customHeight="1" x14ac:dyDescent="0.25">
      <c r="A93" s="112" t="s">
        <v>121</v>
      </c>
      <c r="B93" s="49">
        <v>219</v>
      </c>
      <c r="C93" s="51">
        <v>45.84</v>
      </c>
      <c r="D93" s="59">
        <v>90</v>
      </c>
      <c r="E93" s="59">
        <v>90</v>
      </c>
      <c r="F93" s="60">
        <v>90</v>
      </c>
      <c r="G93" s="72">
        <v>90</v>
      </c>
      <c r="H93" s="59">
        <f t="shared" si="2"/>
        <v>140</v>
      </c>
      <c r="I93" s="151">
        <v>13.5</v>
      </c>
      <c r="J93" s="139">
        <v>77</v>
      </c>
      <c r="K93" s="151">
        <v>25</v>
      </c>
      <c r="L93" s="151">
        <v>24.5</v>
      </c>
      <c r="M93" s="9"/>
    </row>
    <row r="94" spans="1:13" s="110" customFormat="1" ht="45" customHeight="1" x14ac:dyDescent="0.25">
      <c r="A94" s="112" t="s">
        <v>122</v>
      </c>
      <c r="B94" s="49">
        <v>220</v>
      </c>
      <c r="C94" s="51">
        <v>1.3</v>
      </c>
      <c r="D94" s="59">
        <v>1</v>
      </c>
      <c r="E94" s="59">
        <v>45</v>
      </c>
      <c r="F94" s="60">
        <v>90</v>
      </c>
      <c r="G94" s="72">
        <v>90</v>
      </c>
      <c r="H94" s="59">
        <f t="shared" si="2"/>
        <v>90</v>
      </c>
      <c r="I94" s="151">
        <v>0</v>
      </c>
      <c r="J94" s="139">
        <v>90</v>
      </c>
      <c r="K94" s="151">
        <v>0</v>
      </c>
      <c r="L94" s="151">
        <v>0</v>
      </c>
      <c r="M94" s="9"/>
    </row>
    <row r="95" spans="1:13" s="110" customFormat="1" ht="27.95" customHeight="1" x14ac:dyDescent="0.25">
      <c r="A95" s="112" t="s">
        <v>123</v>
      </c>
      <c r="B95" s="49">
        <v>221</v>
      </c>
      <c r="C95" s="51">
        <v>25</v>
      </c>
      <c r="D95" s="59">
        <v>25</v>
      </c>
      <c r="E95" s="59">
        <v>20</v>
      </c>
      <c r="F95" s="60">
        <v>20</v>
      </c>
      <c r="G95" s="72">
        <v>20</v>
      </c>
      <c r="H95" s="59">
        <f t="shared" si="2"/>
        <v>20</v>
      </c>
      <c r="I95" s="152">
        <v>0</v>
      </c>
      <c r="J95" s="246">
        <v>0</v>
      </c>
      <c r="K95" s="152">
        <v>0</v>
      </c>
      <c r="L95" s="152">
        <v>20</v>
      </c>
      <c r="M95" s="9"/>
    </row>
    <row r="96" spans="1:13" s="110" customFormat="1" ht="27.95" customHeight="1" x14ac:dyDescent="0.25">
      <c r="A96" s="112" t="s">
        <v>124</v>
      </c>
      <c r="B96" s="49">
        <v>222</v>
      </c>
      <c r="C96" s="51">
        <v>4</v>
      </c>
      <c r="D96" s="59">
        <v>8</v>
      </c>
      <c r="E96" s="59">
        <v>10</v>
      </c>
      <c r="F96" s="60">
        <v>10</v>
      </c>
      <c r="G96" s="72">
        <v>10</v>
      </c>
      <c r="H96" s="59">
        <f t="shared" si="2"/>
        <v>10</v>
      </c>
      <c r="I96" s="151">
        <v>2.5</v>
      </c>
      <c r="J96" s="139">
        <v>2.5</v>
      </c>
      <c r="K96" s="151">
        <v>2.5</v>
      </c>
      <c r="L96" s="151">
        <v>2.5</v>
      </c>
      <c r="M96" s="9"/>
    </row>
    <row r="97" spans="1:13" s="110" customFormat="1" ht="27.95" customHeight="1" x14ac:dyDescent="0.25">
      <c r="A97" s="112" t="s">
        <v>125</v>
      </c>
      <c r="B97" s="49">
        <v>223</v>
      </c>
      <c r="C97" s="51">
        <v>0.52</v>
      </c>
      <c r="D97" s="59">
        <v>3</v>
      </c>
      <c r="E97" s="59">
        <v>3.2</v>
      </c>
      <c r="F97" s="60">
        <v>3.2</v>
      </c>
      <c r="G97" s="72">
        <v>3.2</v>
      </c>
      <c r="H97" s="59">
        <f t="shared" si="2"/>
        <v>3.2</v>
      </c>
      <c r="I97" s="151">
        <v>0.8</v>
      </c>
      <c r="J97" s="139">
        <v>0.8</v>
      </c>
      <c r="K97" s="151">
        <v>0.8</v>
      </c>
      <c r="L97" s="151">
        <v>0.8</v>
      </c>
      <c r="M97" s="9"/>
    </row>
    <row r="98" spans="1:13" s="110" customFormat="1" ht="27.95" customHeight="1" x14ac:dyDescent="0.25">
      <c r="A98" s="112" t="s">
        <v>126</v>
      </c>
      <c r="B98" s="49">
        <v>224</v>
      </c>
      <c r="C98" s="51">
        <v>6.6</v>
      </c>
      <c r="D98" s="59">
        <v>6.6</v>
      </c>
      <c r="E98" s="59">
        <v>6.6</v>
      </c>
      <c r="F98" s="60">
        <v>6.6</v>
      </c>
      <c r="G98" s="72">
        <v>6.6</v>
      </c>
      <c r="H98" s="59">
        <f t="shared" si="2"/>
        <v>6.6</v>
      </c>
      <c r="I98" s="151">
        <v>1.65</v>
      </c>
      <c r="J98" s="139">
        <v>1.65</v>
      </c>
      <c r="K98" s="151">
        <v>1.65</v>
      </c>
      <c r="L98" s="151">
        <v>1.65</v>
      </c>
      <c r="M98" s="9"/>
    </row>
    <row r="99" spans="1:13" s="110" customFormat="1" ht="27.95" customHeight="1" x14ac:dyDescent="0.25">
      <c r="A99" s="112" t="s">
        <v>127</v>
      </c>
      <c r="B99" s="49">
        <v>225</v>
      </c>
      <c r="C99" s="51">
        <v>1.3</v>
      </c>
      <c r="D99" s="59">
        <v>1</v>
      </c>
      <c r="E99" s="59">
        <v>1.2</v>
      </c>
      <c r="F99" s="60">
        <v>1.2</v>
      </c>
      <c r="G99" s="72">
        <v>4.8</v>
      </c>
      <c r="H99" s="59">
        <f t="shared" si="2"/>
        <v>4.8</v>
      </c>
      <c r="I99" s="151">
        <v>0.3</v>
      </c>
      <c r="J99" s="139">
        <v>1.5</v>
      </c>
      <c r="K99" s="151">
        <v>1.5</v>
      </c>
      <c r="L99" s="151">
        <v>1.5</v>
      </c>
      <c r="M99" s="9"/>
    </row>
    <row r="100" spans="1:13" s="160" customFormat="1" ht="27.95" customHeight="1" x14ac:dyDescent="0.25">
      <c r="A100" s="153" t="s">
        <v>128</v>
      </c>
      <c r="B100" s="154">
        <v>226</v>
      </c>
      <c r="C100" s="155"/>
      <c r="D100" s="156"/>
      <c r="E100" s="156">
        <v>0</v>
      </c>
      <c r="F100" s="157">
        <v>115</v>
      </c>
      <c r="G100" s="158">
        <v>115</v>
      </c>
      <c r="H100" s="156">
        <f t="shared" si="2"/>
        <v>115</v>
      </c>
      <c r="I100" s="159">
        <v>20.100000000000001</v>
      </c>
      <c r="J100" s="247">
        <v>31.8</v>
      </c>
      <c r="K100" s="159">
        <v>30.6</v>
      </c>
      <c r="L100" s="159">
        <v>32.5</v>
      </c>
    </row>
    <row r="101" spans="1:13" s="110" customFormat="1" ht="99" customHeight="1" x14ac:dyDescent="0.25">
      <c r="A101" s="161" t="s">
        <v>75</v>
      </c>
      <c r="B101" s="162">
        <v>300</v>
      </c>
      <c r="C101" s="58">
        <f>C47</f>
        <v>1000</v>
      </c>
      <c r="D101" s="59">
        <v>1505.5</v>
      </c>
      <c r="E101" s="59">
        <v>2133.71</v>
      </c>
      <c r="F101" s="60">
        <v>2133.71</v>
      </c>
      <c r="G101" s="61">
        <v>2133.71</v>
      </c>
      <c r="H101" s="59">
        <f>SUM(I101:L101)</f>
        <v>2514.5100000000002</v>
      </c>
      <c r="I101" s="163">
        <f>I102+I110+I111+I112+I113+I109+I114</f>
        <v>842.1</v>
      </c>
      <c r="J101" s="248">
        <f t="shared" ref="J101:L101" si="12">J102+J110+J111+J112+J113+J109+J114</f>
        <v>506.4</v>
      </c>
      <c r="K101" s="163">
        <f>K102+K110+K111+K112+K113+K109+K114</f>
        <v>387.5</v>
      </c>
      <c r="L101" s="163">
        <f t="shared" si="12"/>
        <v>778.51</v>
      </c>
      <c r="M101" s="9"/>
    </row>
    <row r="102" spans="1:13" s="110" customFormat="1" ht="27.95" customHeight="1" x14ac:dyDescent="0.25">
      <c r="A102" s="164" t="s">
        <v>129</v>
      </c>
      <c r="B102" s="162">
        <v>301</v>
      </c>
      <c r="C102" s="58">
        <f>C103+C104</f>
        <v>630.4</v>
      </c>
      <c r="D102" s="59">
        <v>919.30000000000007</v>
      </c>
      <c r="E102" s="59">
        <v>1549.2100000000003</v>
      </c>
      <c r="F102" s="69">
        <v>1549.21</v>
      </c>
      <c r="G102" s="72">
        <v>1549.21</v>
      </c>
      <c r="H102" s="59">
        <f t="shared" si="2"/>
        <v>1800.01</v>
      </c>
      <c r="I102" s="248">
        <f>I103+I104+I106+I107+I108+I105</f>
        <v>592.1</v>
      </c>
      <c r="J102" s="248">
        <f>J103+J104+J106+J107+J108+J105</f>
        <v>349.4</v>
      </c>
      <c r="K102" s="248">
        <f>K103+K104+K106+K107+K108+K105</f>
        <v>227.5</v>
      </c>
      <c r="L102" s="248">
        <f t="shared" ref="L102" si="13">L103+L104+L106+L107+L108+L105</f>
        <v>631.01</v>
      </c>
      <c r="M102" s="9"/>
    </row>
    <row r="103" spans="1:13" ht="27.95" customHeight="1" x14ac:dyDescent="0.25">
      <c r="A103" s="165" t="s">
        <v>130</v>
      </c>
      <c r="B103" s="166">
        <v>302</v>
      </c>
      <c r="C103" s="132">
        <v>90.8</v>
      </c>
      <c r="D103" s="135">
        <v>388.4</v>
      </c>
      <c r="E103" s="135">
        <v>645.71</v>
      </c>
      <c r="F103" s="69">
        <v>645.71</v>
      </c>
      <c r="G103" s="72">
        <v>645.71</v>
      </c>
      <c r="H103" s="59">
        <f t="shared" si="2"/>
        <v>900.81000000000006</v>
      </c>
      <c r="I103" s="249">
        <v>252.7</v>
      </c>
      <c r="J103" s="249">
        <v>168</v>
      </c>
      <c r="K103" s="249">
        <v>160</v>
      </c>
      <c r="L103" s="249">
        <v>320.11</v>
      </c>
      <c r="M103" s="1"/>
    </row>
    <row r="104" spans="1:13" ht="27.95" customHeight="1" x14ac:dyDescent="0.25">
      <c r="A104" s="165" t="s">
        <v>131</v>
      </c>
      <c r="B104" s="269">
        <v>303</v>
      </c>
      <c r="C104" s="132">
        <v>539.6</v>
      </c>
      <c r="D104" s="135">
        <v>454.3</v>
      </c>
      <c r="E104" s="135">
        <v>726.4</v>
      </c>
      <c r="F104" s="69">
        <v>726.4</v>
      </c>
      <c r="G104" s="72">
        <v>726.4</v>
      </c>
      <c r="H104" s="59">
        <f t="shared" ref="H104:H143" si="14">SUM(I104:L104)</f>
        <v>677.9</v>
      </c>
      <c r="I104" s="249">
        <v>299</v>
      </c>
      <c r="J104" s="249">
        <v>141</v>
      </c>
      <c r="K104" s="249">
        <v>0</v>
      </c>
      <c r="L104" s="249">
        <v>237.9</v>
      </c>
      <c r="M104" s="1"/>
    </row>
    <row r="105" spans="1:13" ht="27.95" customHeight="1" x14ac:dyDescent="0.25">
      <c r="A105" s="165" t="s">
        <v>132</v>
      </c>
      <c r="B105" s="269"/>
      <c r="C105" s="132">
        <v>0</v>
      </c>
      <c r="D105" s="135">
        <v>0</v>
      </c>
      <c r="E105" s="135">
        <v>101.9</v>
      </c>
      <c r="F105" s="69">
        <v>101.9</v>
      </c>
      <c r="G105" s="72">
        <v>101.9</v>
      </c>
      <c r="H105" s="59">
        <f t="shared" si="14"/>
        <v>143.69999999999999</v>
      </c>
      <c r="I105" s="249">
        <v>25.5</v>
      </c>
      <c r="J105" s="249">
        <v>25.5</v>
      </c>
      <c r="K105" s="249">
        <v>46.4</v>
      </c>
      <c r="L105" s="249">
        <v>46.3</v>
      </c>
      <c r="M105" s="1"/>
    </row>
    <row r="106" spans="1:13" ht="27.95" customHeight="1" x14ac:dyDescent="0.25">
      <c r="A106" s="256" t="s">
        <v>133</v>
      </c>
      <c r="B106" s="166">
        <v>304</v>
      </c>
      <c r="C106" s="132">
        <v>0</v>
      </c>
      <c r="D106" s="135">
        <v>31.6</v>
      </c>
      <c r="E106" s="135">
        <v>35.200000000000003</v>
      </c>
      <c r="F106" s="69">
        <v>35.200000000000003</v>
      </c>
      <c r="G106" s="72">
        <v>35.200000000000003</v>
      </c>
      <c r="H106" s="59">
        <f t="shared" si="14"/>
        <v>47.600000000000009</v>
      </c>
      <c r="I106" s="249">
        <v>9.9</v>
      </c>
      <c r="J106" s="249">
        <v>9.9</v>
      </c>
      <c r="K106" s="249">
        <v>16.100000000000001</v>
      </c>
      <c r="L106" s="249">
        <v>11.7</v>
      </c>
      <c r="M106" s="1"/>
    </row>
    <row r="107" spans="1:13" ht="27.95" customHeight="1" x14ac:dyDescent="0.25">
      <c r="A107" s="165" t="s">
        <v>102</v>
      </c>
      <c r="B107" s="166">
        <v>305</v>
      </c>
      <c r="C107" s="132">
        <v>0</v>
      </c>
      <c r="D107" s="135">
        <v>20</v>
      </c>
      <c r="E107" s="135">
        <v>20</v>
      </c>
      <c r="F107" s="69">
        <v>20</v>
      </c>
      <c r="G107" s="72">
        <v>20</v>
      </c>
      <c r="H107" s="59">
        <f t="shared" si="14"/>
        <v>20</v>
      </c>
      <c r="I107" s="249">
        <v>5</v>
      </c>
      <c r="J107" s="249">
        <v>5</v>
      </c>
      <c r="K107" s="249">
        <v>5</v>
      </c>
      <c r="L107" s="249">
        <v>5</v>
      </c>
      <c r="M107" s="1"/>
    </row>
    <row r="108" spans="1:13" ht="27.95" customHeight="1" x14ac:dyDescent="0.25">
      <c r="A108" s="257" t="s">
        <v>134</v>
      </c>
      <c r="B108" s="166">
        <v>306</v>
      </c>
      <c r="C108" s="132">
        <v>0</v>
      </c>
      <c r="D108" s="135">
        <v>25</v>
      </c>
      <c r="E108" s="135">
        <v>20</v>
      </c>
      <c r="F108" s="69">
        <v>20</v>
      </c>
      <c r="G108" s="72">
        <v>20</v>
      </c>
      <c r="H108" s="59">
        <f t="shared" si="14"/>
        <v>10</v>
      </c>
      <c r="I108" s="249">
        <v>0</v>
      </c>
      <c r="J108" s="249">
        <v>0</v>
      </c>
      <c r="K108" s="249">
        <v>0</v>
      </c>
      <c r="L108" s="249">
        <v>10</v>
      </c>
      <c r="M108" s="1"/>
    </row>
    <row r="109" spans="1:13" s="110" customFormat="1" ht="42.75" customHeight="1" x14ac:dyDescent="0.25">
      <c r="A109" s="167" t="s">
        <v>135</v>
      </c>
      <c r="B109" s="162">
        <v>307</v>
      </c>
      <c r="C109" s="63">
        <v>20</v>
      </c>
      <c r="D109" s="64">
        <v>0</v>
      </c>
      <c r="E109" s="64">
        <v>0</v>
      </c>
      <c r="F109" s="69">
        <v>0</v>
      </c>
      <c r="G109" s="72">
        <v>0</v>
      </c>
      <c r="H109" s="59">
        <f t="shared" si="14"/>
        <v>0</v>
      </c>
      <c r="I109" s="250">
        <v>0</v>
      </c>
      <c r="J109" s="250">
        <v>0</v>
      </c>
      <c r="K109" s="250">
        <v>0</v>
      </c>
      <c r="L109" s="250">
        <v>0</v>
      </c>
      <c r="M109" s="9"/>
    </row>
    <row r="110" spans="1:13" ht="41.25" customHeight="1" x14ac:dyDescent="0.25">
      <c r="A110" s="169" t="s">
        <v>136</v>
      </c>
      <c r="B110" s="162">
        <v>308</v>
      </c>
      <c r="C110" s="63">
        <v>279.60000000000002</v>
      </c>
      <c r="D110" s="64">
        <v>316.2</v>
      </c>
      <c r="E110" s="64">
        <v>357.5</v>
      </c>
      <c r="F110" s="69">
        <v>357.5</v>
      </c>
      <c r="G110" s="72">
        <v>357.5</v>
      </c>
      <c r="H110" s="59">
        <f t="shared" si="14"/>
        <v>357.5</v>
      </c>
      <c r="I110" s="168">
        <v>120</v>
      </c>
      <c r="J110" s="250">
        <v>120</v>
      </c>
      <c r="K110" s="168">
        <v>0</v>
      </c>
      <c r="L110" s="168">
        <v>117.5</v>
      </c>
    </row>
    <row r="111" spans="1:13" ht="63" customHeight="1" x14ac:dyDescent="0.25">
      <c r="A111" s="167" t="s">
        <v>137</v>
      </c>
      <c r="B111" s="162">
        <v>309</v>
      </c>
      <c r="C111" s="63">
        <v>60</v>
      </c>
      <c r="D111" s="64">
        <v>60</v>
      </c>
      <c r="E111" s="64">
        <v>120</v>
      </c>
      <c r="F111" s="69">
        <v>120</v>
      </c>
      <c r="G111" s="72">
        <v>120</v>
      </c>
      <c r="H111" s="59">
        <f t="shared" si="14"/>
        <v>120</v>
      </c>
      <c r="I111" s="168">
        <v>30</v>
      </c>
      <c r="J111" s="250">
        <v>30</v>
      </c>
      <c r="K111" s="168">
        <v>30</v>
      </c>
      <c r="L111" s="168">
        <v>30</v>
      </c>
    </row>
    <row r="112" spans="1:13" ht="37.5" customHeight="1" x14ac:dyDescent="0.25">
      <c r="A112" s="170" t="s">
        <v>138</v>
      </c>
      <c r="B112" s="162">
        <v>310</v>
      </c>
      <c r="C112" s="63">
        <v>10</v>
      </c>
      <c r="D112" s="64">
        <v>10</v>
      </c>
      <c r="E112" s="64">
        <v>7</v>
      </c>
      <c r="F112" s="69">
        <v>7</v>
      </c>
      <c r="G112" s="72">
        <v>7</v>
      </c>
      <c r="H112" s="59">
        <f t="shared" si="14"/>
        <v>7</v>
      </c>
      <c r="I112" s="168">
        <v>0</v>
      </c>
      <c r="J112" s="250">
        <v>7</v>
      </c>
      <c r="K112" s="168">
        <v>0</v>
      </c>
      <c r="L112" s="168">
        <v>0</v>
      </c>
    </row>
    <row r="113" spans="1:13" ht="46.5" customHeight="1" x14ac:dyDescent="0.25">
      <c r="A113" s="167" t="s">
        <v>139</v>
      </c>
      <c r="B113" s="162">
        <v>311</v>
      </c>
      <c r="C113" s="63">
        <v>0</v>
      </c>
      <c r="D113" s="64">
        <v>200</v>
      </c>
      <c r="E113" s="64">
        <v>100</v>
      </c>
      <c r="F113" s="69">
        <v>100</v>
      </c>
      <c r="G113" s="72">
        <v>100</v>
      </c>
      <c r="H113" s="59">
        <f t="shared" si="14"/>
        <v>100</v>
      </c>
      <c r="I113" s="168">
        <v>100</v>
      </c>
      <c r="J113" s="250">
        <v>0</v>
      </c>
      <c r="K113" s="168">
        <v>0</v>
      </c>
      <c r="L113" s="168">
        <v>0</v>
      </c>
    </row>
    <row r="114" spans="1:13" ht="27.95" customHeight="1" x14ac:dyDescent="0.25">
      <c r="A114" s="112" t="s">
        <v>178</v>
      </c>
      <c r="B114" s="162" t="s">
        <v>140</v>
      </c>
      <c r="C114" s="63"/>
      <c r="D114" s="64"/>
      <c r="E114" s="64"/>
      <c r="F114" s="69"/>
      <c r="G114" s="72"/>
      <c r="H114" s="59">
        <f t="shared" si="14"/>
        <v>130</v>
      </c>
      <c r="I114" s="168">
        <v>0</v>
      </c>
      <c r="J114" s="250">
        <v>0</v>
      </c>
      <c r="K114" s="168">
        <v>130</v>
      </c>
      <c r="L114" s="168">
        <v>0</v>
      </c>
      <c r="M114" s="1"/>
    </row>
    <row r="115" spans="1:13" s="21" customFormat="1" ht="27.95" customHeight="1" x14ac:dyDescent="0.25">
      <c r="A115" s="105" t="s">
        <v>141</v>
      </c>
      <c r="B115" s="171">
        <v>320</v>
      </c>
      <c r="C115" s="58">
        <v>1275</v>
      </c>
      <c r="D115" s="59">
        <v>480.2</v>
      </c>
      <c r="E115" s="59">
        <v>0</v>
      </c>
      <c r="F115" s="60">
        <v>480.2</v>
      </c>
      <c r="G115" s="72">
        <v>480.2</v>
      </c>
      <c r="H115" s="59">
        <f t="shared" si="14"/>
        <v>700.2</v>
      </c>
      <c r="I115" s="59">
        <f>SUM(I116:I119)</f>
        <v>134.1</v>
      </c>
      <c r="J115" s="60">
        <f>SUM(J116:J119)</f>
        <v>156.1</v>
      </c>
      <c r="K115" s="59">
        <f>SUM(K116:K119)</f>
        <v>360</v>
      </c>
      <c r="L115" s="59">
        <f>SUM(L116:L119)</f>
        <v>50</v>
      </c>
    </row>
    <row r="116" spans="1:13" ht="27.95" customHeight="1" x14ac:dyDescent="0.25">
      <c r="A116" s="174" t="s">
        <v>142</v>
      </c>
      <c r="B116" s="175">
        <v>321</v>
      </c>
      <c r="C116" s="176">
        <v>0</v>
      </c>
      <c r="D116" s="133">
        <v>250.2</v>
      </c>
      <c r="E116" s="133">
        <v>0</v>
      </c>
      <c r="F116" s="134">
        <v>250.2</v>
      </c>
      <c r="G116" s="72">
        <v>250.2</v>
      </c>
      <c r="H116" s="59">
        <f t="shared" si="14"/>
        <v>250.2</v>
      </c>
      <c r="I116" s="133">
        <v>74.099999999999994</v>
      </c>
      <c r="J116" s="134">
        <v>116.1</v>
      </c>
      <c r="K116" s="133">
        <v>60</v>
      </c>
      <c r="L116" s="133">
        <v>0</v>
      </c>
      <c r="M116" s="1"/>
    </row>
    <row r="117" spans="1:13" ht="27.95" customHeight="1" x14ac:dyDescent="0.25">
      <c r="A117" s="174" t="s">
        <v>143</v>
      </c>
      <c r="B117" s="177">
        <v>322</v>
      </c>
      <c r="C117" s="176">
        <v>0</v>
      </c>
      <c r="D117" s="133">
        <v>230</v>
      </c>
      <c r="E117" s="133">
        <v>0</v>
      </c>
      <c r="F117" s="134">
        <v>230</v>
      </c>
      <c r="G117" s="72">
        <v>230</v>
      </c>
      <c r="H117" s="59">
        <f t="shared" si="14"/>
        <v>230</v>
      </c>
      <c r="I117" s="133">
        <v>60</v>
      </c>
      <c r="J117" s="134">
        <v>40</v>
      </c>
      <c r="K117" s="133">
        <v>80</v>
      </c>
      <c r="L117" s="133">
        <v>50</v>
      </c>
      <c r="M117" s="1"/>
    </row>
    <row r="118" spans="1:13" ht="27.95" customHeight="1" x14ac:dyDescent="0.25">
      <c r="A118" s="112" t="s">
        <v>144</v>
      </c>
      <c r="B118" s="175">
        <v>323</v>
      </c>
      <c r="C118" s="176">
        <v>0</v>
      </c>
      <c r="D118" s="133"/>
      <c r="E118" s="133">
        <v>0</v>
      </c>
      <c r="F118" s="134">
        <v>0</v>
      </c>
      <c r="G118" s="72"/>
      <c r="H118" s="59">
        <f t="shared" si="14"/>
        <v>220</v>
      </c>
      <c r="I118" s="258">
        <v>0</v>
      </c>
      <c r="J118" s="259">
        <v>0</v>
      </c>
      <c r="K118" s="260">
        <v>220</v>
      </c>
      <c r="L118" s="258">
        <v>0</v>
      </c>
      <c r="M118" s="1"/>
    </row>
    <row r="119" spans="1:13" ht="27.95" customHeight="1" x14ac:dyDescent="0.25">
      <c r="A119" s="112" t="s">
        <v>145</v>
      </c>
      <c r="B119" s="177">
        <v>324</v>
      </c>
      <c r="C119" s="176">
        <v>0</v>
      </c>
      <c r="D119" s="133">
        <v>0</v>
      </c>
      <c r="E119" s="133">
        <v>0</v>
      </c>
      <c r="F119" s="134">
        <v>0</v>
      </c>
      <c r="G119" s="72">
        <v>0</v>
      </c>
      <c r="H119" s="59">
        <f t="shared" si="14"/>
        <v>0</v>
      </c>
      <c r="I119" s="133">
        <v>0</v>
      </c>
      <c r="J119" s="134">
        <v>0</v>
      </c>
      <c r="K119" s="133">
        <v>0</v>
      </c>
      <c r="L119" s="133">
        <v>0</v>
      </c>
      <c r="M119" s="1"/>
    </row>
    <row r="120" spans="1:13" s="110" customFormat="1" ht="27.95" customHeight="1" x14ac:dyDescent="0.25">
      <c r="A120" s="105" t="s">
        <v>146</v>
      </c>
      <c r="B120" s="105"/>
      <c r="C120" s="105"/>
      <c r="D120" s="105"/>
      <c r="E120" s="105"/>
      <c r="F120" s="106"/>
      <c r="G120" s="72"/>
      <c r="H120" s="59">
        <f t="shared" si="14"/>
        <v>0</v>
      </c>
      <c r="I120" s="178"/>
      <c r="J120" s="106"/>
      <c r="K120" s="105"/>
      <c r="L120" s="105"/>
      <c r="M120" s="9"/>
    </row>
    <row r="121" spans="1:13" s="110" customFormat="1" ht="27.95" customHeight="1" x14ac:dyDescent="0.25">
      <c r="A121" s="104" t="s">
        <v>147</v>
      </c>
      <c r="B121" s="108">
        <v>330</v>
      </c>
      <c r="C121" s="58"/>
      <c r="D121" s="59">
        <v>0</v>
      </c>
      <c r="E121" s="59">
        <v>0</v>
      </c>
      <c r="F121" s="60">
        <v>0</v>
      </c>
      <c r="G121" s="72">
        <v>0</v>
      </c>
      <c r="H121" s="59">
        <f t="shared" si="14"/>
        <v>0</v>
      </c>
      <c r="I121" s="59">
        <f>SUM(I122:I125)</f>
        <v>0</v>
      </c>
      <c r="J121" s="60">
        <f>SUM(J122:J125)</f>
        <v>0</v>
      </c>
      <c r="K121" s="59">
        <f>SUM(K122:K125)</f>
        <v>0</v>
      </c>
      <c r="L121" s="59">
        <f>SUM(L122:L125)</f>
        <v>0</v>
      </c>
      <c r="M121" s="9"/>
    </row>
    <row r="122" spans="1:13" s="110" customFormat="1" ht="27.95" customHeight="1" x14ac:dyDescent="0.25">
      <c r="A122" s="179" t="s">
        <v>148</v>
      </c>
      <c r="B122" s="162">
        <v>340</v>
      </c>
      <c r="C122" s="58"/>
      <c r="D122" s="59">
        <v>0</v>
      </c>
      <c r="E122" s="59">
        <v>0</v>
      </c>
      <c r="F122" s="60">
        <v>0</v>
      </c>
      <c r="G122" s="72">
        <v>0</v>
      </c>
      <c r="H122" s="59">
        <f t="shared" si="14"/>
        <v>0</v>
      </c>
      <c r="I122" s="59"/>
      <c r="J122" s="60"/>
      <c r="K122" s="59"/>
      <c r="L122" s="59"/>
      <c r="M122" s="9"/>
    </row>
    <row r="123" spans="1:13" s="110" customFormat="1" ht="27.95" customHeight="1" x14ac:dyDescent="0.25">
      <c r="A123" s="179" t="s">
        <v>149</v>
      </c>
      <c r="B123" s="162">
        <v>350</v>
      </c>
      <c r="C123" s="58"/>
      <c r="D123" s="59">
        <v>0</v>
      </c>
      <c r="E123" s="59">
        <v>0</v>
      </c>
      <c r="F123" s="60">
        <v>0</v>
      </c>
      <c r="G123" s="72">
        <v>0</v>
      </c>
      <c r="H123" s="59">
        <f t="shared" si="14"/>
        <v>0</v>
      </c>
      <c r="I123" s="59"/>
      <c r="J123" s="60"/>
      <c r="K123" s="59"/>
      <c r="L123" s="59"/>
      <c r="M123" s="9"/>
    </row>
    <row r="124" spans="1:13" s="110" customFormat="1" ht="27.95" customHeight="1" x14ac:dyDescent="0.25">
      <c r="A124" s="179" t="s">
        <v>150</v>
      </c>
      <c r="B124" s="162">
        <v>360</v>
      </c>
      <c r="C124" s="58"/>
      <c r="D124" s="59">
        <v>0</v>
      </c>
      <c r="E124" s="59">
        <v>0</v>
      </c>
      <c r="F124" s="60">
        <v>0</v>
      </c>
      <c r="G124" s="72">
        <v>0</v>
      </c>
      <c r="H124" s="59">
        <f t="shared" si="14"/>
        <v>0</v>
      </c>
      <c r="I124" s="59"/>
      <c r="J124" s="60"/>
      <c r="K124" s="59"/>
      <c r="L124" s="59"/>
      <c r="M124" s="9"/>
    </row>
    <row r="125" spans="1:13" s="110" customFormat="1" ht="27.95" customHeight="1" x14ac:dyDescent="0.25">
      <c r="A125" s="104" t="s">
        <v>151</v>
      </c>
      <c r="B125" s="108">
        <v>370</v>
      </c>
      <c r="C125" s="58"/>
      <c r="D125" s="59">
        <v>0</v>
      </c>
      <c r="E125" s="59">
        <v>0</v>
      </c>
      <c r="F125" s="60">
        <v>0</v>
      </c>
      <c r="G125" s="72">
        <v>0</v>
      </c>
      <c r="H125" s="59">
        <f t="shared" si="14"/>
        <v>0</v>
      </c>
      <c r="I125" s="59"/>
      <c r="J125" s="60"/>
      <c r="K125" s="59"/>
      <c r="L125" s="59"/>
      <c r="M125" s="9"/>
    </row>
    <row r="126" spans="1:13" s="110" customFormat="1" ht="27.95" customHeight="1" x14ac:dyDescent="0.25">
      <c r="A126" s="104" t="s">
        <v>152</v>
      </c>
      <c r="B126" s="108">
        <v>380</v>
      </c>
      <c r="C126" s="58"/>
      <c r="D126" s="59">
        <v>0</v>
      </c>
      <c r="E126" s="59">
        <v>0</v>
      </c>
      <c r="F126" s="60">
        <v>0</v>
      </c>
      <c r="G126" s="72">
        <v>0</v>
      </c>
      <c r="H126" s="59">
        <f t="shared" si="14"/>
        <v>0</v>
      </c>
      <c r="I126" s="59">
        <f>SUM(I127:I130)</f>
        <v>0</v>
      </c>
      <c r="J126" s="60">
        <f>SUM(J127:J130)</f>
        <v>0</v>
      </c>
      <c r="K126" s="59">
        <f>SUM(K127:K130)</f>
        <v>0</v>
      </c>
      <c r="L126" s="59">
        <f>SUM(L127:L130)</f>
        <v>0</v>
      </c>
      <c r="M126" s="9"/>
    </row>
    <row r="127" spans="1:13" s="110" customFormat="1" ht="27.95" customHeight="1" x14ac:dyDescent="0.25">
      <c r="A127" s="179" t="s">
        <v>148</v>
      </c>
      <c r="B127" s="162">
        <v>390</v>
      </c>
      <c r="C127" s="58"/>
      <c r="D127" s="59">
        <v>0</v>
      </c>
      <c r="E127" s="59">
        <v>0</v>
      </c>
      <c r="F127" s="60">
        <v>0</v>
      </c>
      <c r="G127" s="72">
        <v>0</v>
      </c>
      <c r="H127" s="59">
        <f t="shared" si="14"/>
        <v>0</v>
      </c>
      <c r="I127" s="59"/>
      <c r="J127" s="60"/>
      <c r="K127" s="59"/>
      <c r="L127" s="59"/>
      <c r="M127" s="9"/>
    </row>
    <row r="128" spans="1:13" s="110" customFormat="1" ht="27.95" customHeight="1" x14ac:dyDescent="0.25">
      <c r="A128" s="179" t="s">
        <v>149</v>
      </c>
      <c r="B128" s="162">
        <v>400</v>
      </c>
      <c r="C128" s="58"/>
      <c r="D128" s="59">
        <v>0</v>
      </c>
      <c r="E128" s="59">
        <v>0</v>
      </c>
      <c r="F128" s="60">
        <v>0</v>
      </c>
      <c r="G128" s="72">
        <v>0</v>
      </c>
      <c r="H128" s="59">
        <f t="shared" si="14"/>
        <v>0</v>
      </c>
      <c r="I128" s="59"/>
      <c r="J128" s="60"/>
      <c r="K128" s="59"/>
      <c r="L128" s="59"/>
      <c r="M128" s="9"/>
    </row>
    <row r="129" spans="1:13" s="110" customFormat="1" ht="27.95" customHeight="1" x14ac:dyDescent="0.25">
      <c r="A129" s="179" t="s">
        <v>150</v>
      </c>
      <c r="B129" s="162">
        <v>410</v>
      </c>
      <c r="C129" s="58"/>
      <c r="D129" s="59">
        <v>0</v>
      </c>
      <c r="E129" s="59">
        <v>0</v>
      </c>
      <c r="F129" s="60">
        <v>0</v>
      </c>
      <c r="G129" s="72">
        <v>0</v>
      </c>
      <c r="H129" s="59">
        <f t="shared" si="14"/>
        <v>0</v>
      </c>
      <c r="I129" s="59"/>
      <c r="J129" s="60"/>
      <c r="K129" s="59"/>
      <c r="L129" s="59"/>
      <c r="M129" s="9"/>
    </row>
    <row r="130" spans="1:13" s="110" customFormat="1" ht="27.95" customHeight="1" x14ac:dyDescent="0.25">
      <c r="A130" s="104" t="s">
        <v>153</v>
      </c>
      <c r="B130" s="108">
        <v>420</v>
      </c>
      <c r="C130" s="58"/>
      <c r="D130" s="59">
        <v>0</v>
      </c>
      <c r="E130" s="59">
        <v>0</v>
      </c>
      <c r="F130" s="60">
        <v>0</v>
      </c>
      <c r="G130" s="72">
        <v>0</v>
      </c>
      <c r="H130" s="59">
        <f t="shared" si="14"/>
        <v>0</v>
      </c>
      <c r="I130" s="59"/>
      <c r="J130" s="60"/>
      <c r="K130" s="59"/>
      <c r="L130" s="59"/>
      <c r="M130" s="9"/>
    </row>
    <row r="131" spans="1:13" s="110" customFormat="1" ht="27.95" customHeight="1" x14ac:dyDescent="0.3">
      <c r="A131" s="180" t="s">
        <v>154</v>
      </c>
      <c r="B131" s="95">
        <v>120</v>
      </c>
      <c r="C131" s="181">
        <v>1000</v>
      </c>
      <c r="D131" s="68">
        <v>1505.5</v>
      </c>
      <c r="E131" s="68">
        <v>2133.71</v>
      </c>
      <c r="F131" s="69">
        <v>2133.71</v>
      </c>
      <c r="G131" s="72">
        <v>2133.71</v>
      </c>
      <c r="H131" s="59">
        <f t="shared" si="14"/>
        <v>2514.5100000000002</v>
      </c>
      <c r="I131" s="68">
        <f>I101</f>
        <v>842.1</v>
      </c>
      <c r="J131" s="69">
        <f>J101</f>
        <v>506.4</v>
      </c>
      <c r="K131" s="68">
        <f>K101</f>
        <v>387.5</v>
      </c>
      <c r="L131" s="68">
        <f>L101</f>
        <v>778.51</v>
      </c>
      <c r="M131" s="9"/>
    </row>
    <row r="132" spans="1:13" s="110" customFormat="1" ht="27.95" customHeight="1" x14ac:dyDescent="0.3">
      <c r="A132" s="130" t="s">
        <v>155</v>
      </c>
      <c r="B132" s="95">
        <v>430</v>
      </c>
      <c r="C132" s="181">
        <v>30591.200000000001</v>
      </c>
      <c r="D132" s="68">
        <v>28366.705000000002</v>
      </c>
      <c r="E132" s="68">
        <v>22641.800000000003</v>
      </c>
      <c r="F132" s="69">
        <v>25777.08</v>
      </c>
      <c r="G132" s="72">
        <v>25777.08</v>
      </c>
      <c r="H132" s="59">
        <f t="shared" si="14"/>
        <v>25858.84</v>
      </c>
      <c r="I132" s="68">
        <f>I38</f>
        <v>6394.27</v>
      </c>
      <c r="J132" s="69">
        <f>J38</f>
        <v>6475.8</v>
      </c>
      <c r="K132" s="68">
        <f>K38</f>
        <v>6534.5</v>
      </c>
      <c r="L132" s="68">
        <f>L38</f>
        <v>6454.27</v>
      </c>
      <c r="M132" s="9"/>
    </row>
    <row r="133" spans="1:13" s="110" customFormat="1" ht="54" customHeight="1" x14ac:dyDescent="0.3">
      <c r="A133" s="182" t="s">
        <v>156</v>
      </c>
      <c r="B133" s="59">
        <f t="shared" ref="B133:D133" si="15">B131+B132</f>
        <v>550</v>
      </c>
      <c r="C133" s="183">
        <f t="shared" si="15"/>
        <v>31591.200000000001</v>
      </c>
      <c r="D133" s="59">
        <f t="shared" si="15"/>
        <v>29872.205000000002</v>
      </c>
      <c r="E133" s="59">
        <v>24775.510000000002</v>
      </c>
      <c r="F133" s="60">
        <v>30910.79</v>
      </c>
      <c r="G133" s="61">
        <v>30910.79</v>
      </c>
      <c r="H133" s="59">
        <f>SUM(I133:L133)</f>
        <v>31375.351000000002</v>
      </c>
      <c r="I133" s="59">
        <f>I131+I132+I45+I49</f>
        <v>7886.871000000001</v>
      </c>
      <c r="J133" s="60">
        <f>J131+J132+J45</f>
        <v>7477.9</v>
      </c>
      <c r="K133" s="59">
        <f>K131+K132+K45</f>
        <v>7756.7</v>
      </c>
      <c r="L133" s="59">
        <f>L131+L132+L45</f>
        <v>8253.880000000001</v>
      </c>
      <c r="M133" s="9"/>
    </row>
    <row r="134" spans="1:13" s="110" customFormat="1" ht="27.95" customHeight="1" x14ac:dyDescent="0.3">
      <c r="A134" s="94" t="s">
        <v>157</v>
      </c>
      <c r="B134" s="95">
        <v>440</v>
      </c>
      <c r="C134" s="181">
        <v>30590.080000000002</v>
      </c>
      <c r="D134" s="68">
        <v>28366.7</v>
      </c>
      <c r="E134" s="68">
        <v>2133.71</v>
      </c>
      <c r="F134" s="69">
        <v>2133.71</v>
      </c>
      <c r="G134" s="72">
        <v>2133.71</v>
      </c>
      <c r="H134" s="59">
        <f t="shared" si="14"/>
        <v>2514.5100000000002</v>
      </c>
      <c r="I134" s="68">
        <f>I101</f>
        <v>842.1</v>
      </c>
      <c r="J134" s="69">
        <f>J101</f>
        <v>506.4</v>
      </c>
      <c r="K134" s="68">
        <f>K101</f>
        <v>387.5</v>
      </c>
      <c r="L134" s="184">
        <f>L101</f>
        <v>778.51</v>
      </c>
      <c r="M134" s="9"/>
    </row>
    <row r="135" spans="1:13" s="173" customFormat="1" ht="27.95" customHeight="1" x14ac:dyDescent="0.3">
      <c r="A135" s="94" t="s">
        <v>158</v>
      </c>
      <c r="B135" s="95"/>
      <c r="C135" s="181"/>
      <c r="D135" s="68">
        <v>29872.204999999998</v>
      </c>
      <c r="E135" s="68">
        <v>26191.910000000003</v>
      </c>
      <c r="F135" s="69">
        <v>28632.61</v>
      </c>
      <c r="G135" s="72">
        <v>28963.71</v>
      </c>
      <c r="H135" s="59">
        <f>SUM(I135:L135)</f>
        <v>28858.809999999998</v>
      </c>
      <c r="I135" s="68">
        <f>I54+I55+I56+I62+I76+I84+I115+I69</f>
        <v>7042.6500000000005</v>
      </c>
      <c r="J135" s="69">
        <f>J54+J55+J56+J62+J76+J84+J115+J69</f>
        <v>6971.5200000000013</v>
      </c>
      <c r="K135" s="68">
        <f>K54+K55+K56+K62+K76+K84+K115+K69</f>
        <v>7369.2199999999993</v>
      </c>
      <c r="L135" s="184">
        <f>L54+L55+L56+L62+L76+L84+L115+L69</f>
        <v>7475.42</v>
      </c>
      <c r="M135" s="172"/>
    </row>
    <row r="136" spans="1:13" s="110" customFormat="1" ht="67.5" customHeight="1" x14ac:dyDescent="0.25">
      <c r="A136" s="104" t="s">
        <v>159</v>
      </c>
      <c r="B136" s="95"/>
      <c r="C136" s="51"/>
      <c r="D136" s="59">
        <v>29872.2</v>
      </c>
      <c r="E136" s="59">
        <v>28325.620000000003</v>
      </c>
      <c r="F136" s="60">
        <v>30766.320000000003</v>
      </c>
      <c r="G136" s="61">
        <v>31097.420000000002</v>
      </c>
      <c r="H136" s="59">
        <f>SUM(I136:L136)</f>
        <v>31375.321000000004</v>
      </c>
      <c r="I136" s="68">
        <f>I134+I135+I49</f>
        <v>7886.7510000000011</v>
      </c>
      <c r="J136" s="69">
        <f t="shared" ref="J136:L136" si="16">J134+J135</f>
        <v>7477.920000000001</v>
      </c>
      <c r="K136" s="68">
        <f t="shared" si="16"/>
        <v>7756.7199999999993</v>
      </c>
      <c r="L136" s="184">
        <f t="shared" si="16"/>
        <v>8253.93</v>
      </c>
      <c r="M136" s="9"/>
    </row>
    <row r="137" spans="1:13" s="110" customFormat="1" ht="27.95" customHeight="1" x14ac:dyDescent="0.25">
      <c r="A137" s="270" t="s">
        <v>160</v>
      </c>
      <c r="B137" s="270"/>
      <c r="C137" s="185"/>
      <c r="D137" s="186"/>
      <c r="E137" s="186"/>
      <c r="F137" s="187"/>
      <c r="G137" s="72"/>
      <c r="H137" s="59">
        <f t="shared" si="14"/>
        <v>0</v>
      </c>
      <c r="I137" s="186" t="s">
        <v>161</v>
      </c>
      <c r="J137" s="187" t="s">
        <v>162</v>
      </c>
      <c r="K137" s="186" t="s">
        <v>163</v>
      </c>
      <c r="L137" s="188" t="s">
        <v>164</v>
      </c>
      <c r="M137" s="9"/>
    </row>
    <row r="138" spans="1:13" s="110" customFormat="1" ht="27.95" customHeight="1" x14ac:dyDescent="0.25">
      <c r="A138" s="94" t="s">
        <v>165</v>
      </c>
      <c r="B138" s="95">
        <v>900</v>
      </c>
      <c r="C138" s="51">
        <v>140</v>
      </c>
      <c r="D138" s="189">
        <v>120</v>
      </c>
      <c r="E138" s="189">
        <v>120</v>
      </c>
      <c r="F138" s="190"/>
      <c r="G138" s="72"/>
      <c r="H138" s="59"/>
      <c r="I138" s="191">
        <v>120</v>
      </c>
      <c r="J138" s="251">
        <v>118</v>
      </c>
      <c r="K138" s="191">
        <v>118</v>
      </c>
      <c r="L138" s="192">
        <v>118</v>
      </c>
      <c r="M138" s="9"/>
    </row>
    <row r="139" spans="1:13" s="110" customFormat="1" ht="27.95" customHeight="1" x14ac:dyDescent="0.25">
      <c r="A139" s="94" t="s">
        <v>166</v>
      </c>
      <c r="B139" s="95">
        <v>910</v>
      </c>
      <c r="C139" s="51"/>
      <c r="D139" s="189"/>
      <c r="E139" s="189"/>
      <c r="F139" s="190"/>
      <c r="G139" s="72"/>
      <c r="H139" s="59">
        <f t="shared" si="14"/>
        <v>0</v>
      </c>
      <c r="I139" s="68"/>
      <c r="J139" s="69"/>
      <c r="K139" s="68"/>
      <c r="L139" s="184"/>
      <c r="M139" s="9"/>
    </row>
    <row r="140" spans="1:13" s="110" customFormat="1" ht="27.95" customHeight="1" x14ac:dyDescent="0.25">
      <c r="A140" s="94" t="s">
        <v>167</v>
      </c>
      <c r="B140" s="95">
        <v>920</v>
      </c>
      <c r="C140" s="51"/>
      <c r="D140" s="189"/>
      <c r="E140" s="189"/>
      <c r="F140" s="190"/>
      <c r="G140" s="72"/>
      <c r="H140" s="59">
        <f t="shared" si="14"/>
        <v>0</v>
      </c>
      <c r="I140" s="189"/>
      <c r="J140" s="190"/>
      <c r="K140" s="189"/>
      <c r="L140" s="193"/>
      <c r="M140" s="9"/>
    </row>
    <row r="141" spans="1:13" s="110" customFormat="1" ht="27.95" customHeight="1" x14ac:dyDescent="0.25">
      <c r="A141" s="94" t="s">
        <v>168</v>
      </c>
      <c r="B141" s="95">
        <v>930</v>
      </c>
      <c r="C141" s="51"/>
      <c r="D141" s="189"/>
      <c r="E141" s="189"/>
      <c r="F141" s="190"/>
      <c r="G141" s="194"/>
      <c r="H141" s="59">
        <f t="shared" si="14"/>
        <v>0</v>
      </c>
      <c r="I141" s="189"/>
      <c r="J141" s="190"/>
      <c r="K141" s="189"/>
      <c r="L141" s="189"/>
      <c r="M141" s="9"/>
    </row>
    <row r="142" spans="1:13" s="110" customFormat="1" ht="27.95" customHeight="1" x14ac:dyDescent="0.25">
      <c r="A142" s="94" t="s">
        <v>169</v>
      </c>
      <c r="B142" s="95">
        <v>940</v>
      </c>
      <c r="C142" s="51"/>
      <c r="D142" s="77"/>
      <c r="E142" s="77"/>
      <c r="F142" s="195"/>
      <c r="G142" s="196"/>
      <c r="H142" s="59">
        <f t="shared" si="14"/>
        <v>0</v>
      </c>
      <c r="I142" s="77"/>
      <c r="J142" s="195"/>
      <c r="K142" s="77"/>
      <c r="L142" s="77"/>
      <c r="M142" s="9"/>
    </row>
    <row r="143" spans="1:13" s="110" customFormat="1" ht="27.95" customHeight="1" x14ac:dyDescent="0.25">
      <c r="A143" s="94" t="s">
        <v>170</v>
      </c>
      <c r="B143" s="95">
        <v>950</v>
      </c>
      <c r="C143" s="51"/>
      <c r="D143" s="189"/>
      <c r="E143" s="189"/>
      <c r="F143" s="190"/>
      <c r="G143" s="194"/>
      <c r="H143" s="59">
        <f t="shared" si="14"/>
        <v>0</v>
      </c>
      <c r="I143" s="189"/>
      <c r="J143" s="190"/>
      <c r="K143" s="189"/>
      <c r="L143" s="189"/>
      <c r="M143" s="9"/>
    </row>
    <row r="144" spans="1:13" s="110" customFormat="1" ht="27.95" customHeight="1" x14ac:dyDescent="0.25">
      <c r="A144" s="197"/>
      <c r="B144" s="198"/>
      <c r="C144" s="199"/>
      <c r="D144" s="200"/>
      <c r="E144" s="200"/>
      <c r="F144" s="201"/>
      <c r="G144" s="202"/>
      <c r="H144" s="200"/>
      <c r="I144" s="203"/>
      <c r="J144" s="201"/>
      <c r="K144" s="203"/>
      <c r="L144" s="203"/>
      <c r="M144" s="9"/>
    </row>
    <row r="145" spans="1:12" ht="27.95" customHeight="1" x14ac:dyDescent="0.25">
      <c r="A145" s="24"/>
      <c r="C145" s="204"/>
      <c r="D145" s="205"/>
      <c r="E145" s="206"/>
      <c r="F145" s="207"/>
      <c r="G145" s="208"/>
      <c r="H145" s="206"/>
      <c r="I145" s="209"/>
      <c r="J145" s="207"/>
      <c r="K145" s="209"/>
      <c r="L145" s="209"/>
    </row>
    <row r="146" spans="1:12" ht="27.95" customHeight="1" x14ac:dyDescent="0.25">
      <c r="A146" s="24" t="s">
        <v>171</v>
      </c>
      <c r="B146" s="210"/>
      <c r="C146" s="211"/>
      <c r="D146" s="212"/>
      <c r="E146" s="213"/>
      <c r="F146" s="214"/>
      <c r="G146" s="215"/>
      <c r="H146" s="213"/>
      <c r="I146" s="209"/>
      <c r="J146" s="271" t="s">
        <v>47</v>
      </c>
      <c r="K146" s="271"/>
      <c r="L146" s="271"/>
    </row>
    <row r="147" spans="1:12" ht="27.95" customHeight="1" x14ac:dyDescent="0.25">
      <c r="A147" s="216" t="s">
        <v>172</v>
      </c>
      <c r="B147" s="1"/>
      <c r="C147" s="267" t="s">
        <v>173</v>
      </c>
      <c r="D147" s="267"/>
      <c r="E147" s="267"/>
      <c r="F147" s="267"/>
      <c r="G147" s="267"/>
      <c r="H147" s="267"/>
      <c r="I147" s="267"/>
      <c r="J147" s="272" t="s">
        <v>174</v>
      </c>
      <c r="K147" s="272"/>
      <c r="L147" s="272"/>
    </row>
    <row r="148" spans="1:12" ht="27.95" customHeight="1" x14ac:dyDescent="0.25">
      <c r="A148" s="216"/>
      <c r="B148" s="1"/>
      <c r="C148" s="216"/>
      <c r="D148" s="217"/>
      <c r="E148" s="217"/>
      <c r="F148" s="218"/>
      <c r="G148" s="219"/>
      <c r="H148" s="217"/>
      <c r="I148" s="220"/>
      <c r="J148" s="252"/>
      <c r="K148" s="149"/>
      <c r="L148" s="149"/>
    </row>
    <row r="149" spans="1:12" ht="27.95" customHeight="1" x14ac:dyDescent="0.25">
      <c r="A149" s="24"/>
      <c r="C149" s="211"/>
      <c r="D149" s="212"/>
      <c r="E149" s="213"/>
      <c r="F149" s="214"/>
      <c r="G149" s="215"/>
      <c r="H149" s="213"/>
      <c r="I149" s="209"/>
      <c r="J149" s="273" t="s">
        <v>175</v>
      </c>
      <c r="K149" s="273"/>
      <c r="L149" s="273"/>
    </row>
    <row r="150" spans="1:12" ht="27.95" customHeight="1" x14ac:dyDescent="0.25">
      <c r="A150" s="221" t="s">
        <v>176</v>
      </c>
      <c r="C150" s="267" t="s">
        <v>173</v>
      </c>
      <c r="D150" s="267"/>
      <c r="E150" s="267"/>
      <c r="F150" s="267"/>
      <c r="G150" s="267"/>
      <c r="H150" s="267"/>
      <c r="I150" s="267"/>
      <c r="J150" s="268" t="s">
        <v>174</v>
      </c>
      <c r="K150" s="268"/>
      <c r="L150" s="268"/>
    </row>
    <row r="151" spans="1:12" ht="27.95" customHeight="1" x14ac:dyDescent="0.25">
      <c r="A151" s="24" t="s">
        <v>177</v>
      </c>
      <c r="C151" s="222"/>
      <c r="D151" s="223"/>
      <c r="E151" s="205"/>
      <c r="F151" s="224"/>
      <c r="G151" s="225"/>
      <c r="H151" s="205"/>
      <c r="I151" s="209"/>
      <c r="J151" s="207"/>
      <c r="K151" s="209"/>
      <c r="L151" s="209"/>
    </row>
    <row r="152" spans="1:12" x14ac:dyDescent="0.25">
      <c r="A152" s="24"/>
      <c r="C152" s="204"/>
      <c r="D152" s="205"/>
      <c r="E152" s="206"/>
      <c r="F152" s="207"/>
      <c r="G152" s="208"/>
      <c r="H152" s="206"/>
      <c r="I152" s="209"/>
      <c r="J152" s="207"/>
      <c r="K152" s="209"/>
      <c r="L152" s="209"/>
    </row>
    <row r="153" spans="1:12" x14ac:dyDescent="0.25">
      <c r="A153" s="24"/>
      <c r="C153" s="204"/>
      <c r="D153" s="205"/>
      <c r="E153" s="206"/>
      <c r="F153" s="207"/>
      <c r="G153" s="208"/>
      <c r="H153" s="206"/>
      <c r="I153" s="209"/>
      <c r="J153" s="207"/>
      <c r="K153" s="209"/>
      <c r="L153" s="209"/>
    </row>
    <row r="154" spans="1:12" x14ac:dyDescent="0.25">
      <c r="A154" s="24"/>
      <c r="C154" s="226"/>
      <c r="D154" s="227"/>
      <c r="E154" s="206"/>
      <c r="F154" s="207"/>
      <c r="G154" s="208"/>
      <c r="H154" s="206"/>
      <c r="I154" s="228"/>
      <c r="J154" s="253"/>
      <c r="K154" s="228"/>
      <c r="L154" s="228"/>
    </row>
    <row r="155" spans="1:12" x14ac:dyDescent="0.25">
      <c r="A155" s="24"/>
      <c r="C155" s="226"/>
      <c r="D155" s="227"/>
      <c r="E155" s="206"/>
      <c r="F155" s="207"/>
      <c r="G155" s="208"/>
      <c r="H155" s="206"/>
      <c r="I155" s="228"/>
      <c r="J155" s="253"/>
      <c r="K155" s="228"/>
      <c r="L155" s="228"/>
    </row>
    <row r="156" spans="1:12" x14ac:dyDescent="0.25">
      <c r="A156" s="24"/>
      <c r="C156" s="226"/>
      <c r="D156" s="227"/>
      <c r="E156" s="206"/>
      <c r="F156" s="207"/>
      <c r="G156" s="208"/>
      <c r="H156" s="206"/>
      <c r="I156" s="228"/>
      <c r="J156" s="253"/>
      <c r="K156" s="228"/>
      <c r="L156" s="228"/>
    </row>
    <row r="157" spans="1:12" x14ac:dyDescent="0.25">
      <c r="A157" s="24"/>
      <c r="C157" s="226"/>
      <c r="D157" s="227"/>
      <c r="E157" s="206"/>
      <c r="F157" s="207"/>
      <c r="G157" s="208"/>
      <c r="H157" s="206"/>
      <c r="I157" s="228"/>
      <c r="J157" s="253"/>
      <c r="K157" s="228"/>
      <c r="L157" s="228"/>
    </row>
    <row r="158" spans="1:12" x14ac:dyDescent="0.25">
      <c r="A158" s="24"/>
      <c r="C158" s="226"/>
      <c r="D158" s="227"/>
      <c r="E158" s="206"/>
      <c r="F158" s="207"/>
      <c r="G158" s="208"/>
      <c r="H158" s="206"/>
      <c r="I158" s="228"/>
      <c r="J158" s="253"/>
      <c r="K158" s="228"/>
      <c r="L158" s="228"/>
    </row>
    <row r="159" spans="1:12" x14ac:dyDescent="0.25">
      <c r="A159" s="24"/>
      <c r="C159" s="226"/>
      <c r="D159" s="227"/>
      <c r="E159" s="206"/>
      <c r="F159" s="207"/>
      <c r="G159" s="208"/>
      <c r="H159" s="206"/>
      <c r="I159" s="228"/>
      <c r="J159" s="253"/>
      <c r="K159" s="228"/>
      <c r="L159" s="228"/>
    </row>
    <row r="160" spans="1:12" x14ac:dyDescent="0.25">
      <c r="A160" s="24"/>
      <c r="C160" s="226"/>
      <c r="D160" s="227"/>
      <c r="E160" s="206"/>
      <c r="F160" s="207"/>
      <c r="G160" s="208"/>
      <c r="H160" s="206"/>
      <c r="I160" s="228"/>
      <c r="J160" s="253"/>
      <c r="K160" s="228"/>
      <c r="L160" s="228"/>
    </row>
    <row r="161" spans="1:12" x14ac:dyDescent="0.25">
      <c r="A161" s="24"/>
      <c r="C161" s="226"/>
      <c r="D161" s="227"/>
      <c r="E161" s="206"/>
      <c r="F161" s="207"/>
      <c r="G161" s="208"/>
      <c r="H161" s="206"/>
      <c r="I161" s="228"/>
      <c r="J161" s="253"/>
      <c r="K161" s="228"/>
      <c r="L161" s="228"/>
    </row>
    <row r="162" spans="1:12" x14ac:dyDescent="0.25">
      <c r="A162" s="24"/>
      <c r="C162" s="226"/>
      <c r="D162" s="227"/>
      <c r="E162" s="206"/>
      <c r="F162" s="207"/>
      <c r="G162" s="208"/>
      <c r="H162" s="206"/>
      <c r="I162" s="228"/>
      <c r="J162" s="253"/>
      <c r="K162" s="228"/>
      <c r="L162" s="228"/>
    </row>
    <row r="163" spans="1:12" x14ac:dyDescent="0.25">
      <c r="A163" s="24"/>
      <c r="C163" s="226"/>
      <c r="D163" s="227"/>
      <c r="E163" s="206"/>
      <c r="F163" s="207"/>
      <c r="G163" s="208"/>
      <c r="H163" s="206"/>
      <c r="I163" s="228"/>
      <c r="J163" s="253"/>
      <c r="K163" s="228"/>
      <c r="L163" s="228"/>
    </row>
    <row r="164" spans="1:12" x14ac:dyDescent="0.25">
      <c r="A164" s="24"/>
      <c r="C164" s="226"/>
      <c r="D164" s="227"/>
      <c r="E164" s="206"/>
      <c r="F164" s="207"/>
      <c r="G164" s="208"/>
      <c r="H164" s="206"/>
      <c r="I164" s="228"/>
      <c r="J164" s="253"/>
      <c r="K164" s="228"/>
      <c r="L164" s="228"/>
    </row>
    <row r="165" spans="1:12" x14ac:dyDescent="0.25">
      <c r="A165" s="24"/>
      <c r="C165" s="226"/>
      <c r="D165" s="227"/>
      <c r="E165" s="206"/>
      <c r="F165" s="207"/>
      <c r="G165" s="208"/>
      <c r="H165" s="206"/>
      <c r="I165" s="228"/>
      <c r="J165" s="253"/>
      <c r="K165" s="228"/>
      <c r="L165" s="228"/>
    </row>
    <row r="166" spans="1:12" x14ac:dyDescent="0.25">
      <c r="A166" s="24"/>
      <c r="C166" s="226"/>
      <c r="D166" s="227"/>
      <c r="E166" s="206"/>
      <c r="F166" s="207"/>
      <c r="G166" s="208"/>
      <c r="H166" s="206"/>
      <c r="I166" s="228"/>
      <c r="J166" s="253"/>
      <c r="K166" s="228"/>
      <c r="L166" s="228"/>
    </row>
    <row r="167" spans="1:12" x14ac:dyDescent="0.25">
      <c r="A167" s="24"/>
      <c r="C167" s="226"/>
      <c r="D167" s="227"/>
      <c r="E167" s="206"/>
      <c r="F167" s="207"/>
      <c r="G167" s="208"/>
      <c r="H167" s="206"/>
      <c r="I167" s="228"/>
      <c r="J167" s="253"/>
      <c r="K167" s="228"/>
      <c r="L167" s="228"/>
    </row>
    <row r="168" spans="1:12" x14ac:dyDescent="0.25">
      <c r="A168" s="24"/>
      <c r="C168" s="226"/>
      <c r="D168" s="227"/>
      <c r="E168" s="206"/>
      <c r="F168" s="207"/>
      <c r="G168" s="208"/>
      <c r="H168" s="206"/>
      <c r="I168" s="228"/>
      <c r="J168" s="253"/>
      <c r="K168" s="228"/>
      <c r="L168" s="228"/>
    </row>
    <row r="169" spans="1:12" x14ac:dyDescent="0.25">
      <c r="A169" s="24"/>
      <c r="C169" s="226"/>
      <c r="D169" s="227"/>
      <c r="E169" s="206"/>
      <c r="F169" s="207"/>
      <c r="G169" s="208"/>
      <c r="H169" s="206"/>
      <c r="I169" s="228"/>
      <c r="J169" s="253"/>
      <c r="K169" s="228"/>
      <c r="L169" s="228"/>
    </row>
    <row r="170" spans="1:12" x14ac:dyDescent="0.25">
      <c r="A170" s="24"/>
      <c r="C170" s="226"/>
      <c r="D170" s="227"/>
      <c r="E170" s="206"/>
      <c r="F170" s="207"/>
      <c r="G170" s="208"/>
      <c r="H170" s="206"/>
      <c r="I170" s="228"/>
      <c r="J170" s="253"/>
      <c r="K170" s="228"/>
      <c r="L170" s="228"/>
    </row>
    <row r="171" spans="1:12" x14ac:dyDescent="0.25">
      <c r="A171" s="24"/>
      <c r="C171" s="226"/>
      <c r="D171" s="227"/>
      <c r="E171" s="206"/>
      <c r="F171" s="207"/>
      <c r="G171" s="208"/>
      <c r="H171" s="206"/>
      <c r="I171" s="228"/>
      <c r="J171" s="253"/>
      <c r="K171" s="228"/>
      <c r="L171" s="228"/>
    </row>
    <row r="172" spans="1:12" x14ac:dyDescent="0.25">
      <c r="A172" s="24"/>
      <c r="C172" s="226"/>
      <c r="D172" s="227"/>
      <c r="E172" s="206"/>
      <c r="F172" s="207"/>
      <c r="G172" s="208"/>
      <c r="H172" s="206"/>
      <c r="I172" s="228"/>
      <c r="J172" s="253"/>
      <c r="K172" s="228"/>
      <c r="L172" s="228"/>
    </row>
    <row r="173" spans="1:12" x14ac:dyDescent="0.25">
      <c r="A173" s="24"/>
      <c r="C173" s="226"/>
      <c r="D173" s="227"/>
      <c r="E173" s="206"/>
      <c r="F173" s="207"/>
      <c r="G173" s="208"/>
      <c r="H173" s="206"/>
      <c r="I173" s="228"/>
      <c r="J173" s="253"/>
      <c r="K173" s="228"/>
      <c r="L173" s="228"/>
    </row>
    <row r="174" spans="1:12" x14ac:dyDescent="0.25">
      <c r="A174" s="24"/>
      <c r="C174" s="226"/>
      <c r="D174" s="227"/>
      <c r="E174" s="206"/>
      <c r="F174" s="207"/>
      <c r="G174" s="208"/>
      <c r="H174" s="206"/>
      <c r="I174" s="228"/>
      <c r="J174" s="253"/>
      <c r="K174" s="228"/>
      <c r="L174" s="228"/>
    </row>
    <row r="175" spans="1:12" x14ac:dyDescent="0.25">
      <c r="A175" s="24"/>
      <c r="C175" s="226"/>
      <c r="D175" s="227"/>
      <c r="E175" s="206"/>
      <c r="F175" s="207"/>
      <c r="G175" s="208"/>
      <c r="H175" s="206"/>
      <c r="I175" s="228"/>
      <c r="J175" s="253"/>
      <c r="K175" s="228"/>
      <c r="L175" s="228"/>
    </row>
    <row r="176" spans="1:12" x14ac:dyDescent="0.25">
      <c r="A176" s="24"/>
      <c r="C176" s="226"/>
      <c r="D176" s="227"/>
      <c r="E176" s="206"/>
      <c r="F176" s="207"/>
      <c r="G176" s="208"/>
      <c r="H176" s="206"/>
      <c r="I176" s="228"/>
      <c r="J176" s="253"/>
      <c r="K176" s="228"/>
      <c r="L176" s="228"/>
    </row>
    <row r="177" spans="1:12" x14ac:dyDescent="0.25">
      <c r="A177" s="24"/>
      <c r="C177" s="226"/>
      <c r="D177" s="227"/>
      <c r="E177" s="206"/>
      <c r="F177" s="207"/>
      <c r="G177" s="208"/>
      <c r="H177" s="206"/>
      <c r="I177" s="228"/>
      <c r="J177" s="253"/>
      <c r="K177" s="228"/>
      <c r="L177" s="228"/>
    </row>
    <row r="178" spans="1:12" x14ac:dyDescent="0.25">
      <c r="A178" s="24"/>
      <c r="C178" s="226"/>
      <c r="D178" s="227"/>
      <c r="E178" s="206"/>
      <c r="F178" s="207"/>
      <c r="G178" s="208"/>
      <c r="H178" s="206"/>
      <c r="I178" s="228"/>
      <c r="J178" s="253"/>
      <c r="K178" s="228"/>
      <c r="L178" s="228"/>
    </row>
    <row r="179" spans="1:12" x14ac:dyDescent="0.25">
      <c r="A179" s="24"/>
      <c r="C179" s="226"/>
      <c r="D179" s="227"/>
      <c r="E179" s="206"/>
      <c r="F179" s="207"/>
      <c r="G179" s="208"/>
      <c r="H179" s="206"/>
      <c r="I179" s="228"/>
      <c r="J179" s="253"/>
      <c r="K179" s="228"/>
      <c r="L179" s="228"/>
    </row>
    <row r="180" spans="1:12" x14ac:dyDescent="0.25">
      <c r="A180" s="24"/>
      <c r="C180" s="226"/>
      <c r="D180" s="227"/>
      <c r="E180" s="206"/>
      <c r="F180" s="207"/>
      <c r="G180" s="208"/>
      <c r="H180" s="206"/>
      <c r="I180" s="228"/>
      <c r="J180" s="253"/>
      <c r="K180" s="228"/>
      <c r="L180" s="228"/>
    </row>
    <row r="181" spans="1:12" x14ac:dyDescent="0.25">
      <c r="A181" s="24"/>
      <c r="C181" s="226"/>
      <c r="D181" s="227"/>
      <c r="E181" s="206"/>
      <c r="F181" s="207"/>
      <c r="G181" s="208"/>
      <c r="H181" s="206"/>
      <c r="I181" s="228"/>
      <c r="J181" s="253"/>
      <c r="K181" s="228"/>
      <c r="L181" s="228"/>
    </row>
    <row r="182" spans="1:12" x14ac:dyDescent="0.25">
      <c r="A182" s="24"/>
      <c r="C182" s="226"/>
      <c r="D182" s="227"/>
      <c r="E182" s="206"/>
      <c r="F182" s="207"/>
      <c r="G182" s="208"/>
      <c r="H182" s="206"/>
      <c r="I182" s="228"/>
      <c r="J182" s="253"/>
      <c r="K182" s="228"/>
      <c r="L182" s="228"/>
    </row>
    <row r="183" spans="1:12" x14ac:dyDescent="0.25">
      <c r="A183" s="24"/>
      <c r="C183" s="226"/>
      <c r="D183" s="227"/>
      <c r="E183" s="206"/>
      <c r="F183" s="207"/>
      <c r="G183" s="208"/>
      <c r="H183" s="206"/>
      <c r="I183" s="228"/>
      <c r="J183" s="253"/>
      <c r="K183" s="228"/>
      <c r="L183" s="228"/>
    </row>
    <row r="184" spans="1:12" x14ac:dyDescent="0.25">
      <c r="A184" s="24"/>
      <c r="C184" s="226"/>
      <c r="D184" s="227"/>
      <c r="E184" s="206"/>
      <c r="F184" s="207"/>
      <c r="G184" s="208"/>
      <c r="H184" s="206"/>
      <c r="I184" s="228"/>
      <c r="J184" s="253"/>
      <c r="K184" s="228"/>
      <c r="L184" s="228"/>
    </row>
    <row r="185" spans="1:12" x14ac:dyDescent="0.25">
      <c r="A185" s="24"/>
      <c r="C185" s="226"/>
      <c r="D185" s="227"/>
      <c r="E185" s="206"/>
      <c r="F185" s="207"/>
      <c r="G185" s="208"/>
      <c r="H185" s="206"/>
      <c r="I185" s="228"/>
      <c r="J185" s="253"/>
      <c r="K185" s="228"/>
      <c r="L185" s="228"/>
    </row>
    <row r="186" spans="1:12" x14ac:dyDescent="0.25">
      <c r="A186" s="24"/>
      <c r="C186" s="226"/>
      <c r="D186" s="227"/>
      <c r="E186" s="206"/>
      <c r="F186" s="207"/>
      <c r="G186" s="208"/>
      <c r="H186" s="206"/>
      <c r="I186" s="228"/>
      <c r="J186" s="253"/>
      <c r="K186" s="228"/>
      <c r="L186" s="228"/>
    </row>
    <row r="187" spans="1:12" x14ac:dyDescent="0.25">
      <c r="A187" s="24"/>
      <c r="C187" s="226"/>
      <c r="D187" s="227"/>
      <c r="E187" s="206"/>
      <c r="F187" s="207"/>
      <c r="G187" s="208"/>
      <c r="H187" s="206"/>
      <c r="I187" s="228"/>
      <c r="J187" s="253"/>
      <c r="K187" s="228"/>
      <c r="L187" s="228"/>
    </row>
    <row r="188" spans="1:12" x14ac:dyDescent="0.25">
      <c r="A188" s="24"/>
      <c r="C188" s="226"/>
      <c r="D188" s="227"/>
      <c r="E188" s="206"/>
      <c r="F188" s="207"/>
      <c r="G188" s="208"/>
      <c r="H188" s="206"/>
      <c r="I188" s="228"/>
      <c r="J188" s="253"/>
      <c r="K188" s="228"/>
      <c r="L188" s="228"/>
    </row>
    <row r="189" spans="1:12" x14ac:dyDescent="0.25">
      <c r="A189" s="24"/>
      <c r="C189" s="226"/>
      <c r="D189" s="227"/>
      <c r="E189" s="206"/>
      <c r="F189" s="207"/>
      <c r="G189" s="208"/>
      <c r="H189" s="206"/>
      <c r="I189" s="228"/>
      <c r="J189" s="253"/>
      <c r="K189" s="228"/>
      <c r="L189" s="228"/>
    </row>
    <row r="190" spans="1:12" x14ac:dyDescent="0.25">
      <c r="A190" s="229"/>
    </row>
    <row r="191" spans="1:12" x14ac:dyDescent="0.25">
      <c r="A191" s="229"/>
    </row>
    <row r="192" spans="1:12" x14ac:dyDescent="0.25">
      <c r="A192" s="229"/>
    </row>
    <row r="193" spans="1:1" x14ac:dyDescent="0.25">
      <c r="A193" s="229"/>
    </row>
    <row r="194" spans="1:1" x14ac:dyDescent="0.25">
      <c r="A194" s="229"/>
    </row>
    <row r="195" spans="1:1" x14ac:dyDescent="0.25">
      <c r="A195" s="229"/>
    </row>
    <row r="196" spans="1:1" x14ac:dyDescent="0.25">
      <c r="A196" s="229"/>
    </row>
    <row r="197" spans="1:1" x14ac:dyDescent="0.25">
      <c r="A197" s="229"/>
    </row>
    <row r="198" spans="1:1" x14ac:dyDescent="0.25">
      <c r="A198" s="229"/>
    </row>
    <row r="199" spans="1:1" x14ac:dyDescent="0.25">
      <c r="A199" s="229"/>
    </row>
    <row r="200" spans="1:1" x14ac:dyDescent="0.25">
      <c r="A200" s="229"/>
    </row>
    <row r="201" spans="1:1" x14ac:dyDescent="0.25">
      <c r="A201" s="229"/>
    </row>
    <row r="202" spans="1:1" x14ac:dyDescent="0.25">
      <c r="A202" s="229"/>
    </row>
    <row r="203" spans="1:1" x14ac:dyDescent="0.25">
      <c r="A203" s="229"/>
    </row>
    <row r="204" spans="1:1" x14ac:dyDescent="0.25">
      <c r="A204" s="229"/>
    </row>
    <row r="205" spans="1:1" x14ac:dyDescent="0.25">
      <c r="A205" s="229"/>
    </row>
    <row r="206" spans="1:1" x14ac:dyDescent="0.25">
      <c r="A206" s="229"/>
    </row>
    <row r="207" spans="1:1" x14ac:dyDescent="0.25">
      <c r="A207" s="229"/>
    </row>
    <row r="208" spans="1:1" x14ac:dyDescent="0.25">
      <c r="A208" s="229"/>
    </row>
    <row r="209" spans="1:1" x14ac:dyDescent="0.25">
      <c r="A209" s="229"/>
    </row>
    <row r="210" spans="1:1" x14ac:dyDescent="0.25">
      <c r="A210" s="229"/>
    </row>
    <row r="211" spans="1:1" x14ac:dyDescent="0.25">
      <c r="A211" s="229"/>
    </row>
    <row r="212" spans="1:1" x14ac:dyDescent="0.25">
      <c r="A212" s="229"/>
    </row>
    <row r="213" spans="1:1" x14ac:dyDescent="0.25">
      <c r="A213" s="229"/>
    </row>
    <row r="214" spans="1:1" x14ac:dyDescent="0.25">
      <c r="A214" s="229"/>
    </row>
    <row r="215" spans="1:1" x14ac:dyDescent="0.25">
      <c r="A215" s="229"/>
    </row>
    <row r="216" spans="1:1" x14ac:dyDescent="0.25">
      <c r="A216" s="229"/>
    </row>
    <row r="217" spans="1:1" x14ac:dyDescent="0.25">
      <c r="A217" s="229"/>
    </row>
    <row r="218" spans="1:1" x14ac:dyDescent="0.25">
      <c r="A218" s="229"/>
    </row>
    <row r="219" spans="1:1" x14ac:dyDescent="0.25">
      <c r="A219" s="229"/>
    </row>
    <row r="220" spans="1:1" x14ac:dyDescent="0.25">
      <c r="A220" s="229"/>
    </row>
    <row r="221" spans="1:1" x14ac:dyDescent="0.25">
      <c r="A221" s="229"/>
    </row>
    <row r="222" spans="1:1" x14ac:dyDescent="0.25">
      <c r="A222" s="229"/>
    </row>
    <row r="223" spans="1:1" x14ac:dyDescent="0.25">
      <c r="A223" s="229"/>
    </row>
    <row r="224" spans="1:1" x14ac:dyDescent="0.25">
      <c r="A224" s="229"/>
    </row>
    <row r="225" spans="1:1" x14ac:dyDescent="0.25">
      <c r="A225" s="229"/>
    </row>
    <row r="226" spans="1:1" x14ac:dyDescent="0.25">
      <c r="A226" s="229"/>
    </row>
    <row r="227" spans="1:1" x14ac:dyDescent="0.25">
      <c r="A227" s="229"/>
    </row>
    <row r="228" spans="1:1" x14ac:dyDescent="0.25">
      <c r="A228" s="229"/>
    </row>
    <row r="229" spans="1:1" x14ac:dyDescent="0.25">
      <c r="A229" s="229"/>
    </row>
    <row r="230" spans="1:1" x14ac:dyDescent="0.25">
      <c r="A230" s="229"/>
    </row>
    <row r="231" spans="1:1" x14ac:dyDescent="0.25">
      <c r="A231" s="229"/>
    </row>
    <row r="232" spans="1:1" x14ac:dyDescent="0.25">
      <c r="A232" s="229"/>
    </row>
    <row r="233" spans="1:1" x14ac:dyDescent="0.25">
      <c r="A233" s="229"/>
    </row>
    <row r="234" spans="1:1" x14ac:dyDescent="0.25">
      <c r="A234" s="229"/>
    </row>
    <row r="235" spans="1:1" x14ac:dyDescent="0.25">
      <c r="A235" s="229"/>
    </row>
    <row r="236" spans="1:1" x14ac:dyDescent="0.25">
      <c r="A236" s="229"/>
    </row>
    <row r="237" spans="1:1" x14ac:dyDescent="0.25">
      <c r="A237" s="229"/>
    </row>
    <row r="238" spans="1:1" x14ac:dyDescent="0.25">
      <c r="A238" s="229"/>
    </row>
    <row r="239" spans="1:1" x14ac:dyDescent="0.25">
      <c r="A239" s="229"/>
    </row>
    <row r="240" spans="1:1" x14ac:dyDescent="0.25">
      <c r="A240" s="229"/>
    </row>
    <row r="241" spans="1:1" x14ac:dyDescent="0.25">
      <c r="A241" s="229"/>
    </row>
    <row r="242" spans="1:1" x14ac:dyDescent="0.25">
      <c r="A242" s="229"/>
    </row>
    <row r="243" spans="1:1" x14ac:dyDescent="0.25">
      <c r="A243" s="229"/>
    </row>
    <row r="244" spans="1:1" x14ac:dyDescent="0.25">
      <c r="A244" s="229"/>
    </row>
    <row r="245" spans="1:1" x14ac:dyDescent="0.25">
      <c r="A245" s="229"/>
    </row>
    <row r="246" spans="1:1" x14ac:dyDescent="0.25">
      <c r="A246" s="229"/>
    </row>
    <row r="247" spans="1:1" x14ac:dyDescent="0.25">
      <c r="A247" s="229"/>
    </row>
    <row r="248" spans="1:1" x14ac:dyDescent="0.25">
      <c r="A248" s="229"/>
    </row>
    <row r="249" spans="1:1" x14ac:dyDescent="0.25">
      <c r="A249" s="229"/>
    </row>
    <row r="250" spans="1:1" x14ac:dyDescent="0.25">
      <c r="A250" s="229"/>
    </row>
    <row r="251" spans="1:1" x14ac:dyDescent="0.25">
      <c r="A251" s="229"/>
    </row>
    <row r="252" spans="1:1" x14ac:dyDescent="0.25">
      <c r="A252" s="229"/>
    </row>
    <row r="253" spans="1:1" x14ac:dyDescent="0.25">
      <c r="A253" s="229"/>
    </row>
    <row r="254" spans="1:1" x14ac:dyDescent="0.25">
      <c r="A254" s="229"/>
    </row>
    <row r="255" spans="1:1" x14ac:dyDescent="0.25">
      <c r="A255" s="229"/>
    </row>
    <row r="256" spans="1:1" x14ac:dyDescent="0.25">
      <c r="A256" s="229"/>
    </row>
    <row r="257" spans="1:1" x14ac:dyDescent="0.25">
      <c r="A257" s="229"/>
    </row>
    <row r="258" spans="1:1" x14ac:dyDescent="0.25">
      <c r="A258" s="229"/>
    </row>
    <row r="259" spans="1:1" x14ac:dyDescent="0.25">
      <c r="A259" s="229"/>
    </row>
    <row r="260" spans="1:1" x14ac:dyDescent="0.25">
      <c r="A260" s="229"/>
    </row>
    <row r="261" spans="1:1" x14ac:dyDescent="0.25">
      <c r="A261" s="229"/>
    </row>
    <row r="262" spans="1:1" x14ac:dyDescent="0.25">
      <c r="A262" s="229"/>
    </row>
    <row r="263" spans="1:1" x14ac:dyDescent="0.25">
      <c r="A263" s="229"/>
    </row>
    <row r="264" spans="1:1" x14ac:dyDescent="0.25">
      <c r="A264" s="229"/>
    </row>
    <row r="265" spans="1:1" x14ac:dyDescent="0.25">
      <c r="A265" s="229"/>
    </row>
    <row r="266" spans="1:1" x14ac:dyDescent="0.25">
      <c r="A266" s="229"/>
    </row>
    <row r="267" spans="1:1" x14ac:dyDescent="0.25">
      <c r="A267" s="229"/>
    </row>
    <row r="268" spans="1:1" x14ac:dyDescent="0.25">
      <c r="A268" s="229"/>
    </row>
    <row r="269" spans="1:1" x14ac:dyDescent="0.25">
      <c r="A269" s="229"/>
    </row>
    <row r="270" spans="1:1" x14ac:dyDescent="0.25">
      <c r="A270" s="229"/>
    </row>
    <row r="271" spans="1:1" x14ac:dyDescent="0.25">
      <c r="A271" s="229"/>
    </row>
    <row r="272" spans="1:1" x14ac:dyDescent="0.25">
      <c r="A272" s="229"/>
    </row>
    <row r="273" spans="1:1" x14ac:dyDescent="0.25">
      <c r="A273" s="229"/>
    </row>
    <row r="274" spans="1:1" x14ac:dyDescent="0.25">
      <c r="A274" s="229"/>
    </row>
    <row r="275" spans="1:1" x14ac:dyDescent="0.25">
      <c r="A275" s="229"/>
    </row>
    <row r="276" spans="1:1" x14ac:dyDescent="0.25">
      <c r="A276" s="229"/>
    </row>
    <row r="277" spans="1:1" x14ac:dyDescent="0.25">
      <c r="A277" s="229"/>
    </row>
    <row r="278" spans="1:1" x14ac:dyDescent="0.25">
      <c r="A278" s="229"/>
    </row>
    <row r="279" spans="1:1" x14ac:dyDescent="0.25">
      <c r="A279" s="229"/>
    </row>
    <row r="280" spans="1:1" x14ac:dyDescent="0.25">
      <c r="A280" s="229"/>
    </row>
    <row r="281" spans="1:1" x14ac:dyDescent="0.25">
      <c r="A281" s="229"/>
    </row>
    <row r="282" spans="1:1" x14ac:dyDescent="0.25">
      <c r="A282" s="229"/>
    </row>
    <row r="283" spans="1:1" x14ac:dyDescent="0.25">
      <c r="A283" s="229"/>
    </row>
    <row r="284" spans="1:1" x14ac:dyDescent="0.25">
      <c r="A284" s="229"/>
    </row>
    <row r="285" spans="1:1" x14ac:dyDescent="0.25">
      <c r="A285" s="229"/>
    </row>
    <row r="286" spans="1:1" x14ac:dyDescent="0.25">
      <c r="A286" s="229"/>
    </row>
    <row r="287" spans="1:1" x14ac:dyDescent="0.25">
      <c r="A287" s="229"/>
    </row>
    <row r="288" spans="1:1" x14ac:dyDescent="0.25">
      <c r="A288" s="229"/>
    </row>
    <row r="289" spans="1:1" x14ac:dyDescent="0.25">
      <c r="A289" s="229"/>
    </row>
    <row r="290" spans="1:1" x14ac:dyDescent="0.25">
      <c r="A290" s="229"/>
    </row>
    <row r="291" spans="1:1" x14ac:dyDescent="0.25">
      <c r="A291" s="229"/>
    </row>
    <row r="292" spans="1:1" x14ac:dyDescent="0.25">
      <c r="A292" s="229"/>
    </row>
    <row r="293" spans="1:1" x14ac:dyDescent="0.25">
      <c r="A293" s="229"/>
    </row>
    <row r="294" spans="1:1" x14ac:dyDescent="0.25">
      <c r="A294" s="229"/>
    </row>
    <row r="295" spans="1:1" x14ac:dyDescent="0.25">
      <c r="A295" s="229"/>
    </row>
    <row r="296" spans="1:1" x14ac:dyDescent="0.25">
      <c r="A296" s="229"/>
    </row>
    <row r="297" spans="1:1" x14ac:dyDescent="0.25">
      <c r="A297" s="229"/>
    </row>
    <row r="298" spans="1:1" x14ac:dyDescent="0.25">
      <c r="A298" s="229"/>
    </row>
    <row r="299" spans="1:1" x14ac:dyDescent="0.25">
      <c r="A299" s="229"/>
    </row>
    <row r="300" spans="1:1" x14ac:dyDescent="0.25">
      <c r="A300" s="229"/>
    </row>
    <row r="301" spans="1:1" x14ac:dyDescent="0.25">
      <c r="A301" s="229"/>
    </row>
    <row r="302" spans="1:1" x14ac:dyDescent="0.25">
      <c r="A302" s="229"/>
    </row>
    <row r="303" spans="1:1" x14ac:dyDescent="0.25">
      <c r="A303" s="229"/>
    </row>
    <row r="304" spans="1:1" x14ac:dyDescent="0.25">
      <c r="A304" s="229"/>
    </row>
    <row r="305" spans="1:1" x14ac:dyDescent="0.25">
      <c r="A305" s="229"/>
    </row>
    <row r="306" spans="1:1" x14ac:dyDescent="0.25">
      <c r="A306" s="229"/>
    </row>
    <row r="307" spans="1:1" x14ac:dyDescent="0.25">
      <c r="A307" s="229"/>
    </row>
    <row r="308" spans="1:1" x14ac:dyDescent="0.25">
      <c r="A308" s="229"/>
    </row>
    <row r="309" spans="1:1" x14ac:dyDescent="0.25">
      <c r="A309" s="229"/>
    </row>
    <row r="310" spans="1:1" x14ac:dyDescent="0.25">
      <c r="A310" s="229"/>
    </row>
    <row r="311" spans="1:1" x14ac:dyDescent="0.25">
      <c r="A311" s="229"/>
    </row>
    <row r="312" spans="1:1" x14ac:dyDescent="0.25">
      <c r="A312" s="229"/>
    </row>
    <row r="313" spans="1:1" x14ac:dyDescent="0.25">
      <c r="A313" s="229"/>
    </row>
    <row r="314" spans="1:1" x14ac:dyDescent="0.25">
      <c r="A314" s="229"/>
    </row>
    <row r="315" spans="1:1" x14ac:dyDescent="0.25">
      <c r="A315" s="229"/>
    </row>
    <row r="316" spans="1:1" x14ac:dyDescent="0.25">
      <c r="A316" s="229"/>
    </row>
    <row r="317" spans="1:1" x14ac:dyDescent="0.25">
      <c r="A317" s="229"/>
    </row>
    <row r="318" spans="1:1" x14ac:dyDescent="0.25">
      <c r="A318" s="229"/>
    </row>
    <row r="319" spans="1:1" x14ac:dyDescent="0.25">
      <c r="A319" s="229"/>
    </row>
    <row r="320" spans="1:1" x14ac:dyDescent="0.25">
      <c r="A320" s="229"/>
    </row>
    <row r="321" spans="1:1" x14ac:dyDescent="0.25">
      <c r="A321" s="229"/>
    </row>
    <row r="322" spans="1:1" x14ac:dyDescent="0.25">
      <c r="A322" s="229"/>
    </row>
    <row r="323" spans="1:1" x14ac:dyDescent="0.25">
      <c r="A323" s="229"/>
    </row>
    <row r="324" spans="1:1" x14ac:dyDescent="0.25">
      <c r="A324" s="229"/>
    </row>
    <row r="325" spans="1:1" x14ac:dyDescent="0.25">
      <c r="A325" s="229"/>
    </row>
    <row r="326" spans="1:1" x14ac:dyDescent="0.25">
      <c r="A326" s="229"/>
    </row>
    <row r="327" spans="1:1" x14ac:dyDescent="0.25">
      <c r="A327" s="229"/>
    </row>
    <row r="328" spans="1:1" x14ac:dyDescent="0.25">
      <c r="A328" s="229"/>
    </row>
    <row r="329" spans="1:1" x14ac:dyDescent="0.25">
      <c r="A329" s="229"/>
    </row>
    <row r="330" spans="1:1" x14ac:dyDescent="0.25">
      <c r="A330" s="229"/>
    </row>
    <row r="331" spans="1:1" x14ac:dyDescent="0.25">
      <c r="A331" s="229"/>
    </row>
    <row r="332" spans="1:1" x14ac:dyDescent="0.25">
      <c r="A332" s="229"/>
    </row>
    <row r="333" spans="1:1" x14ac:dyDescent="0.25">
      <c r="A333" s="229"/>
    </row>
    <row r="334" spans="1:1" x14ac:dyDescent="0.25">
      <c r="A334" s="229"/>
    </row>
    <row r="335" spans="1:1" x14ac:dyDescent="0.25">
      <c r="A335" s="229"/>
    </row>
    <row r="336" spans="1:1" x14ac:dyDescent="0.25">
      <c r="A336" s="229"/>
    </row>
    <row r="337" spans="1:1" x14ac:dyDescent="0.25">
      <c r="A337" s="229"/>
    </row>
    <row r="338" spans="1:1" x14ac:dyDescent="0.25">
      <c r="A338" s="229"/>
    </row>
    <row r="339" spans="1:1" x14ac:dyDescent="0.25">
      <c r="A339" s="229"/>
    </row>
    <row r="340" spans="1:1" x14ac:dyDescent="0.25">
      <c r="A340" s="229"/>
    </row>
    <row r="341" spans="1:1" x14ac:dyDescent="0.25">
      <c r="A341" s="229"/>
    </row>
    <row r="342" spans="1:1" x14ac:dyDescent="0.25">
      <c r="A342" s="229"/>
    </row>
    <row r="343" spans="1:1" x14ac:dyDescent="0.25">
      <c r="A343" s="229"/>
    </row>
    <row r="344" spans="1:1" x14ac:dyDescent="0.25">
      <c r="A344" s="229"/>
    </row>
    <row r="345" spans="1:1" x14ac:dyDescent="0.25">
      <c r="A345" s="229"/>
    </row>
    <row r="346" spans="1:1" x14ac:dyDescent="0.25">
      <c r="A346" s="229"/>
    </row>
    <row r="347" spans="1:1" x14ac:dyDescent="0.25">
      <c r="A347" s="229"/>
    </row>
    <row r="348" spans="1:1" x14ac:dyDescent="0.25">
      <c r="A348" s="229"/>
    </row>
    <row r="349" spans="1:1" x14ac:dyDescent="0.25">
      <c r="A349" s="229"/>
    </row>
    <row r="350" spans="1:1" x14ac:dyDescent="0.25">
      <c r="A350" s="229"/>
    </row>
    <row r="351" spans="1:1" x14ac:dyDescent="0.25">
      <c r="A351" s="229"/>
    </row>
    <row r="352" spans="1:1" x14ac:dyDescent="0.25">
      <c r="A352" s="229"/>
    </row>
    <row r="353" spans="1:1" x14ac:dyDescent="0.25">
      <c r="A353" s="229"/>
    </row>
    <row r="354" spans="1:1" x14ac:dyDescent="0.25">
      <c r="A354" s="229"/>
    </row>
    <row r="355" spans="1:1" x14ac:dyDescent="0.25">
      <c r="A355" s="229"/>
    </row>
    <row r="356" spans="1:1" x14ac:dyDescent="0.25">
      <c r="A356" s="229"/>
    </row>
  </sheetData>
  <mergeCells count="43">
    <mergeCell ref="J9:L9"/>
    <mergeCell ref="E3:L3"/>
    <mergeCell ref="E4:L4"/>
    <mergeCell ref="J6:L6"/>
    <mergeCell ref="J7:L7"/>
    <mergeCell ref="J8:L8"/>
    <mergeCell ref="B24:D24"/>
    <mergeCell ref="I24:K24"/>
    <mergeCell ref="K15:L15"/>
    <mergeCell ref="B16:D16"/>
    <mergeCell ref="K16:L16"/>
    <mergeCell ref="B17:J17"/>
    <mergeCell ref="B18:D18"/>
    <mergeCell ref="B19:D19"/>
    <mergeCell ref="B20:D20"/>
    <mergeCell ref="B21:J21"/>
    <mergeCell ref="B22:D22"/>
    <mergeCell ref="B23:D23"/>
    <mergeCell ref="I23:K23"/>
    <mergeCell ref="A36:L36"/>
    <mergeCell ref="B25:D25"/>
    <mergeCell ref="B26:L26"/>
    <mergeCell ref="B27:D27"/>
    <mergeCell ref="B28:D28"/>
    <mergeCell ref="A30:L30"/>
    <mergeCell ref="A32:A33"/>
    <mergeCell ref="B32:B33"/>
    <mergeCell ref="C32:C33"/>
    <mergeCell ref="D32:D33"/>
    <mergeCell ref="E32:E33"/>
    <mergeCell ref="F32:F33"/>
    <mergeCell ref="G32:G33"/>
    <mergeCell ref="H32:H33"/>
    <mergeCell ref="I32:L32"/>
    <mergeCell ref="A35:L35"/>
    <mergeCell ref="C150:I150"/>
    <mergeCell ref="J150:L150"/>
    <mergeCell ref="B104:B105"/>
    <mergeCell ref="A137:B137"/>
    <mergeCell ref="J146:L146"/>
    <mergeCell ref="C147:I147"/>
    <mergeCell ref="J147:L147"/>
    <mergeCell ref="J149:L149"/>
  </mergeCells>
  <pageMargins left="0.9055118110236221" right="0.31496062992125984" top="0.74803149606299213" bottom="0.74803149606299213" header="0.31496062992125984" footer="0.31496062992125984"/>
  <pageSetup paperSize="9" scale="39" orientation="portrait" horizontalDpi="1200" verticalDpi="120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2026-06-19T07:29:20Z</cp:lastPrinted>
  <dcterms:created xsi:type="dcterms:W3CDTF">2026-06-19T07:13:36Z</dcterms:created>
  <dcterms:modified xsi:type="dcterms:W3CDTF">2026-06-19T07:36:09Z</dcterms:modified>
</cp:coreProperties>
</file>