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роєкти рішень 65 сесії\"/>
    </mc:Choice>
  </mc:AlternateContent>
  <bookViews>
    <workbookView xWindow="-120" yWindow="-120" windowWidth="29040" windowHeight="15720"/>
  </bookViews>
  <sheets>
    <sheet name="Аркуш1" sheetId="1" r:id="rId1"/>
  </sheets>
  <definedNames>
    <definedName name="_xlnm.Print_Area" localSheetId="0">Аркуш1!$A$1:$K$161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5" i="1" l="1"/>
  <c r="F134" i="1"/>
  <c r="F133" i="1"/>
  <c r="F132" i="1"/>
  <c r="J131" i="1"/>
  <c r="I131" i="1"/>
  <c r="H131" i="1"/>
  <c r="G131" i="1"/>
  <c r="C131" i="1"/>
  <c r="F130" i="1"/>
  <c r="F129" i="1"/>
  <c r="F128" i="1"/>
  <c r="F127" i="1"/>
  <c r="J126" i="1"/>
  <c r="I126" i="1"/>
  <c r="H126" i="1"/>
  <c r="G126" i="1"/>
  <c r="F126" i="1" s="1"/>
  <c r="C126" i="1"/>
  <c r="F124" i="1"/>
  <c r="F123" i="1"/>
  <c r="F122" i="1"/>
  <c r="F121" i="1"/>
  <c r="F120" i="1"/>
  <c r="F119" i="1"/>
  <c r="J118" i="1"/>
  <c r="I118" i="1"/>
  <c r="H118" i="1"/>
  <c r="G118" i="1"/>
  <c r="F118" i="1" s="1"/>
  <c r="C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J105" i="1"/>
  <c r="J104" i="1" s="1"/>
  <c r="J51" i="1" s="1"/>
  <c r="J50" i="1" s="1"/>
  <c r="I105" i="1"/>
  <c r="I104" i="1" s="1"/>
  <c r="H105" i="1"/>
  <c r="H104" i="1" s="1"/>
  <c r="H51" i="1" s="1"/>
  <c r="G105" i="1"/>
  <c r="G104" i="1" s="1"/>
  <c r="G136" i="1" s="1"/>
  <c r="D105" i="1"/>
  <c r="D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J87" i="1"/>
  <c r="I87" i="1"/>
  <c r="H87" i="1"/>
  <c r="G87" i="1"/>
  <c r="D87" i="1"/>
  <c r="F86" i="1"/>
  <c r="F85" i="1"/>
  <c r="F83" i="1"/>
  <c r="F82" i="1"/>
  <c r="F81" i="1"/>
  <c r="F80" i="1"/>
  <c r="F79" i="1"/>
  <c r="J78" i="1"/>
  <c r="I78" i="1"/>
  <c r="H78" i="1"/>
  <c r="G78" i="1"/>
  <c r="D78" i="1"/>
  <c r="F77" i="1"/>
  <c r="F76" i="1"/>
  <c r="F75" i="1"/>
  <c r="F74" i="1"/>
  <c r="F73" i="1"/>
  <c r="F72" i="1"/>
  <c r="J71" i="1"/>
  <c r="I71" i="1"/>
  <c r="H71" i="1"/>
  <c r="G71" i="1"/>
  <c r="D71" i="1"/>
  <c r="F70" i="1"/>
  <c r="F69" i="1"/>
  <c r="F68" i="1"/>
  <c r="F67" i="1"/>
  <c r="F66" i="1"/>
  <c r="F65" i="1"/>
  <c r="J64" i="1"/>
  <c r="I64" i="1"/>
  <c r="H64" i="1"/>
  <c r="G64" i="1"/>
  <c r="D64" i="1"/>
  <c r="F63" i="1"/>
  <c r="F62" i="1"/>
  <c r="F61" i="1"/>
  <c r="F60" i="1"/>
  <c r="F59" i="1"/>
  <c r="J58" i="1"/>
  <c r="I58" i="1"/>
  <c r="H58" i="1"/>
  <c r="G58" i="1"/>
  <c r="D58" i="1"/>
  <c r="F57" i="1"/>
  <c r="F56" i="1"/>
  <c r="J53" i="1"/>
  <c r="I53" i="1"/>
  <c r="H53" i="1"/>
  <c r="C53" i="1"/>
  <c r="G50" i="1"/>
  <c r="C50" i="1"/>
  <c r="F49" i="1"/>
  <c r="F48" i="1"/>
  <c r="F47" i="1"/>
  <c r="F45" i="1"/>
  <c r="F44" i="1"/>
  <c r="F43" i="1"/>
  <c r="J42" i="1"/>
  <c r="J137" i="1" s="1"/>
  <c r="I42" i="1"/>
  <c r="I137" i="1" s="1"/>
  <c r="H42" i="1"/>
  <c r="H137" i="1" s="1"/>
  <c r="G42" i="1"/>
  <c r="G137" i="1" s="1"/>
  <c r="E42" i="1"/>
  <c r="E137" i="1" s="1"/>
  <c r="D42" i="1"/>
  <c r="E41" i="1"/>
  <c r="D41" i="1"/>
  <c r="F105" i="1" l="1"/>
  <c r="F78" i="1"/>
  <c r="J138" i="1"/>
  <c r="F58" i="1"/>
  <c r="H138" i="1"/>
  <c r="F64" i="1"/>
  <c r="H50" i="1"/>
  <c r="H41" i="1" s="1"/>
  <c r="H139" i="1" s="1"/>
  <c r="I136" i="1"/>
  <c r="I51" i="1"/>
  <c r="I50" i="1" s="1"/>
  <c r="F50" i="1" s="1"/>
  <c r="C137" i="1"/>
  <c r="C136" i="1" s="1"/>
  <c r="F137" i="1"/>
  <c r="F87" i="1"/>
  <c r="F71" i="1"/>
  <c r="J41" i="1"/>
  <c r="J139" i="1" s="1"/>
  <c r="G138" i="1"/>
  <c r="G140" i="1" s="1"/>
  <c r="F42" i="1"/>
  <c r="I138" i="1"/>
  <c r="I140" i="1" s="1"/>
  <c r="C138" i="1"/>
  <c r="F131" i="1"/>
  <c r="H140" i="1"/>
  <c r="J140" i="1"/>
  <c r="F41" i="1"/>
  <c r="I41" i="1"/>
  <c r="I139" i="1" s="1"/>
  <c r="F139" i="1" s="1"/>
  <c r="F104" i="1"/>
  <c r="H136" i="1"/>
  <c r="J136" i="1"/>
  <c r="F136" i="1" l="1"/>
  <c r="F138" i="1"/>
  <c r="C140" i="1"/>
  <c r="F51" i="1"/>
  <c r="F140" i="1"/>
</calcChain>
</file>

<file path=xl/sharedStrings.xml><?xml version="1.0" encoding="utf-8"?>
<sst xmlns="http://schemas.openxmlformats.org/spreadsheetml/2006/main" count="192" uniqueCount="174">
  <si>
    <t>"ПОГОДЖЕНО"</t>
  </si>
  <si>
    <t>"ЗАТВЕРДЖЕНО"</t>
  </si>
  <si>
    <t>"____" _______________ 2025 р.</t>
  </si>
  <si>
    <t>"____" ___________ 2025 р.</t>
  </si>
  <si>
    <t>Проект</t>
  </si>
  <si>
    <t>Попередній</t>
  </si>
  <si>
    <t>Уточнений</t>
  </si>
  <si>
    <t>Зміни</t>
  </si>
  <si>
    <t>Х</t>
  </si>
  <si>
    <t>зробити позначку "Х"</t>
  </si>
  <si>
    <t>Коди</t>
  </si>
  <si>
    <t xml:space="preserve">Підприємство  </t>
  </si>
  <si>
    <t>Комунальне некомерційне підприємство "Рогатинський центр первинної медико-санітарної допомоги "</t>
  </si>
  <si>
    <t xml:space="preserve">за ЄДРПОУ </t>
  </si>
  <si>
    <t xml:space="preserve"> 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</si>
  <si>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</si>
  <si>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</si>
  <si>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</si>
  <si>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</si>
  <si>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Україна</t>
  </si>
  <si>
    <t>за КОАТУУ</t>
  </si>
  <si>
    <r>
      <t xml:space="preserve">Орган державного управління  </t>
    </r>
    <r>
      <rPr>
        <b/>
        <i/>
        <sz val="16"/>
        <color theme="1"/>
        <rFont val="Times New Roman"/>
        <family val="1"/>
        <charset val="204"/>
      </rPr>
      <t xml:space="preserve"> </t>
    </r>
  </si>
  <si>
    <t>Рогатинська міська рада</t>
  </si>
  <si>
    <t>за СПОДУ</t>
  </si>
  <si>
    <t xml:space="preserve">Галузь     </t>
  </si>
  <si>
    <t>Охорона здоров'я</t>
  </si>
  <si>
    <t>за ЗКГНГ</t>
  </si>
  <si>
    <t xml:space="preserve">Вид економічної діяльності    </t>
  </si>
  <si>
    <t>Загальна медична практика (основний)</t>
  </si>
  <si>
    <t xml:space="preserve">за  КВЕД  </t>
  </si>
  <si>
    <t>86.21</t>
  </si>
  <si>
    <t>Одиниця виміру, тис. грн.</t>
  </si>
  <si>
    <t>тис.грн.</t>
  </si>
  <si>
    <t>Стандарти звітності П(с)БОУ</t>
  </si>
  <si>
    <t>Форма власності</t>
  </si>
  <si>
    <t>комунальна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</si>
  <si>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</si>
  <si>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</si>
  <si>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</si>
  <si>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 xml:space="preserve">вул.Галицька 119-А  м.Рогатин,  Івано-Франківський р-н, Івано-франківська обл 7701  </t>
  </si>
  <si>
    <t xml:space="preserve"> </t>
  </si>
  <si>
    <t xml:space="preserve">Телефон </t>
  </si>
  <si>
    <t>(034-35) 2-22-90</t>
  </si>
  <si>
    <t>Керівник</t>
  </si>
  <si>
    <t>Віктор ДЕНИСЮК</t>
  </si>
  <si>
    <r>
      <t xml:space="preserve">ФІНАНСОВИЙ ПЛАН ПІДПРИЄМСТВА НА </t>
    </r>
    <r>
      <rPr>
        <b/>
        <u/>
        <sz val="14"/>
        <color theme="1"/>
        <rFont val="Times New Roman"/>
        <family val="1"/>
        <charset val="204"/>
      </rPr>
      <t>2025</t>
    </r>
    <r>
      <rPr>
        <b/>
        <sz val="14"/>
        <color theme="1"/>
        <rFont val="Times New Roman"/>
        <family val="1"/>
        <charset val="204"/>
      </rPr>
      <t xml:space="preserve"> рік</t>
    </r>
  </si>
  <si>
    <t>(уточнений)</t>
  </si>
  <si>
    <t>тис. грн.</t>
  </si>
  <si>
    <t>Найменування показника</t>
  </si>
  <si>
    <t xml:space="preserve">Код рядка </t>
  </si>
  <si>
    <r>
      <t xml:space="preserve">Факт минулого року </t>
    </r>
    <r>
      <rPr>
        <sz val="12"/>
        <color theme="1"/>
        <rFont val="Times New Roman"/>
        <family val="1"/>
        <charset val="204"/>
      </rPr>
      <t>(2023 р.)</t>
    </r>
  </si>
  <si>
    <t>Фінансовий план минулого  2024 року</t>
  </si>
  <si>
    <t>Плановий 2025 рік    (по договорах)</t>
  </si>
  <si>
    <t>Фінансовий план поточного 2025 року (скорегований)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</si>
  <si>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</si>
  <si>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</si>
  <si>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</si>
  <si>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</si>
  <si>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</si>
  <si>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</si>
  <si>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</si>
  <si>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       (р.110+116+120)</t>
  </si>
  <si>
    <t>Дохід за програмою медичних гарантій ( кошти НСЗУ)  в тч:</t>
  </si>
  <si>
    <t>Первинна медична допомога</t>
  </si>
  <si>
    <t xml:space="preserve">Супровід та лікування хворих на туберкульоз на первинному рівні медичної допомоги   </t>
  </si>
  <si>
    <t>Мобільна паліативна медична допомога дорослим і дітям</t>
  </si>
  <si>
    <t>Забеспечення кодрового  потенціалу СОЗ шляхом надання мед допомоги  із залученням лікарів інтернів</t>
  </si>
  <si>
    <t>Розширені послуги з первинної мед допомоги окремим категоріям осіб,які захищали незалежність,сувернітет та територіальну цілісність України</t>
  </si>
  <si>
    <t>Доходи попередніх періодів</t>
  </si>
  <si>
    <t xml:space="preserve">Дохід з місцевого бюджету за цільовими програмами                                         </t>
  </si>
  <si>
    <t xml:space="preserve">Дохід з місцевого бюджету за цільовими програмами ( Інший операційний дохід: фінансова підтримка місцевого бюджету за цільовою програмою "Про затвердження Програми
розвитку медичної допомоги на території Рогатинської міської територіальної громади на 2025-2027 роки " </t>
  </si>
  <si>
    <t>Інші доходи від операційної діяльності, в т.ч.:</t>
  </si>
  <si>
    <t>дохід від операційної оренди активів</t>
  </si>
  <si>
    <t xml:space="preserve">   </t>
  </si>
  <si>
    <t>Витрати</t>
  </si>
  <si>
    <t>Заробітна плата</t>
  </si>
  <si>
    <t>Нарахування на оплату праці</t>
  </si>
  <si>
    <t>Предмети, матеріали, обладнання та інвентар</t>
  </si>
  <si>
    <t xml:space="preserve">    паливо-мастильні матеріали,  в т.ч.:</t>
  </si>
  <si>
    <t xml:space="preserve">    господарські товари</t>
  </si>
  <si>
    <t xml:space="preserve">    канцелярські товари, офісне приладдя</t>
  </si>
  <si>
    <t xml:space="preserve">    друкована продукція (друк бланків)</t>
  </si>
  <si>
    <t xml:space="preserve">    витрати, що здійснюються для підтримання об’єкта в робочому стані (проведення поточного ремонту).  </t>
  </si>
  <si>
    <t>Медикаменти та перев'язувальні матеріали</t>
  </si>
  <si>
    <t xml:space="preserve">    лабораторна діагностика</t>
  </si>
  <si>
    <t xml:space="preserve">    медикаменти, </t>
  </si>
  <si>
    <t xml:space="preserve">    хімреактиви</t>
  </si>
  <si>
    <t>вироби медичного призначення (ПАМПЕРСИ ПАЛІАТИВНА ДОПОМОГА)</t>
  </si>
  <si>
    <t xml:space="preserve">    дезинфекційні засоби</t>
  </si>
  <si>
    <t xml:space="preserve">    засоби індивідуального захисту  </t>
  </si>
  <si>
    <t>Витрати на комунальні послуги та енергоносії, в т.ч.:</t>
  </si>
  <si>
    <t xml:space="preserve">    витрати на електроенергію</t>
  </si>
  <si>
    <t xml:space="preserve">    витрати на природній газ  +розподіл</t>
  </si>
  <si>
    <t xml:space="preserve">    витрати на водопостачання та водовідведення</t>
  </si>
  <si>
    <t xml:space="preserve">    витрати на вивіз сміття</t>
  </si>
  <si>
    <t xml:space="preserve"> витрати на водопостачання та водовідведення - абонентська плата</t>
  </si>
  <si>
    <t>Соціальне забезпечення</t>
  </si>
  <si>
    <t>Інші витрати</t>
  </si>
  <si>
    <t xml:space="preserve">     витрати на заправку катріджів</t>
  </si>
  <si>
    <t xml:space="preserve">     витрати на підписку преси</t>
  </si>
  <si>
    <t xml:space="preserve">     витрати на супровід програмного забезпечення (+Аскеп)</t>
  </si>
  <si>
    <t xml:space="preserve">     витрати на обслуговування автотранспортних засобів</t>
  </si>
  <si>
    <t xml:space="preserve">   запасні частини для автомобілів</t>
  </si>
  <si>
    <t xml:space="preserve">    витрати на охорону праці та навчання працівників</t>
  </si>
  <si>
    <t>Амортизація</t>
  </si>
  <si>
    <t>Інші операційні витрати (розшифрувати*)</t>
  </si>
  <si>
    <t xml:space="preserve">    витрати на звязок, інтернет </t>
  </si>
  <si>
    <t xml:space="preserve">    витрати на оплату послуг на охорону</t>
  </si>
  <si>
    <t xml:space="preserve">    витрати на оплату послуг пожежної охорони</t>
  </si>
  <si>
    <t xml:space="preserve">    витрати на страхування автомобілів </t>
  </si>
  <si>
    <t xml:space="preserve">     витрати на податки </t>
  </si>
  <si>
    <t xml:space="preserve">    витрати на техогляд машин</t>
  </si>
  <si>
    <t xml:space="preserve">    витрати на повірку медобладнання</t>
  </si>
  <si>
    <t xml:space="preserve">    витрати на повірку вогнегасників</t>
  </si>
  <si>
    <t xml:space="preserve">    витрати на інше техічне обслуговування (повірка газо та електролічильників; очистка домоходів, )</t>
  </si>
  <si>
    <t xml:space="preserve">    витрати на банківське обслуговування</t>
  </si>
  <si>
    <t xml:space="preserve">    вирати на утилізацію медичних відхoдів</t>
  </si>
  <si>
    <t xml:space="preserve">     витрати на службові відрядження,підвищення кваліфікації (добові)</t>
  </si>
  <si>
    <t xml:space="preserve">  Інші послуги (судові збори, нова пошта,  тощо)</t>
  </si>
  <si>
    <t xml:space="preserve">    послуги сурдоперекладача</t>
  </si>
  <si>
    <t xml:space="preserve">    проектно- кошторисна документація</t>
  </si>
  <si>
    <t xml:space="preserve">   Інше...</t>
  </si>
  <si>
    <t xml:space="preserve">Дохід з місцевого бюджету за цільовими програмами ( Інший операційний дохід: фінансова підтримка місцевого бюджету за цільовою програмою " Про затвердження Програми розвитку медичної допомоги на території Рогатинської міської
територіальної громади на 2025-2027 роки " </t>
  </si>
  <si>
    <t xml:space="preserve">  витрати на електроенергію (електроенергія)</t>
  </si>
  <si>
    <t xml:space="preserve">    витрати на водопостачання та водовідведення  + абонплата</t>
  </si>
  <si>
    <t xml:space="preserve">  закупівля палива (дpoва)</t>
  </si>
  <si>
    <t xml:space="preserve">   Придбання знеболюючих лікарських засобів для амбулаторного лікування важкохворих  жителів громади </t>
  </si>
  <si>
    <t>Закупівля продуктів лікувального харчування для лікування дорослих, хворих на фенілкетонурію</t>
  </si>
  <si>
    <t>Закупівля лікарського засобу для лікування дітей, хворих на гемофілію</t>
  </si>
  <si>
    <t>Закупівля туберкуліну для проведення проби Манту</t>
  </si>
  <si>
    <t>Закупівля виробів медичного призначення для хворих з орфанними захворюваннями</t>
  </si>
  <si>
    <t>Капітальні інвестиціі</t>
  </si>
  <si>
    <t>Каптальні інвестиції,усього,у тому числі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</si>
  <si>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</si>
  <si>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</si>
  <si>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</si>
  <si>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</si>
  <si>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</si>
  <si>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</si>
  <si>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</si>
  <si>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</si>
  <si>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</si>
  <si>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</si>
  <si>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</si>
  <si>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</si>
  <si>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</si>
  <si>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</si>
  <si>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r>
      <t>Усього доходів  (</t>
    </r>
    <r>
      <rPr>
        <b/>
        <sz val="8"/>
        <color theme="1"/>
        <rFont val="Times New Roman"/>
        <family val="1"/>
        <charset val="204"/>
      </rPr>
      <t>р.110кошти НСЗУ)</t>
    </r>
  </si>
  <si>
    <r>
      <t xml:space="preserve">Усього витрат  ( </t>
    </r>
    <r>
      <rPr>
        <b/>
        <sz val="8"/>
        <color theme="1"/>
        <rFont val="Times New Roman"/>
        <family val="1"/>
        <charset val="204"/>
      </rPr>
      <t>кошти НСЗУ)</t>
    </r>
  </si>
  <si>
    <r>
      <t xml:space="preserve">Усього доходів(р.100)  </t>
    </r>
    <r>
      <rPr>
        <b/>
        <sz val="8"/>
        <color theme="1"/>
        <rFont val="Times New Roman"/>
        <family val="1"/>
        <charset val="204"/>
      </rPr>
      <t>(Кошти НСЗУ+ дохід місцевого бюджету)</t>
    </r>
  </si>
  <si>
    <r>
      <t xml:space="preserve">Усього витрат  </t>
    </r>
    <r>
      <rPr>
        <b/>
        <sz val="8"/>
        <color theme="1"/>
        <rFont val="Times New Roman"/>
        <family val="1"/>
        <charset val="204"/>
      </rPr>
      <t>(Кошти НСЗУ+ дохід місцевого бюджету)</t>
    </r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</si>
  <si>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</si>
  <si>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</si>
  <si>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</si>
  <si>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</si>
  <si>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</si>
  <si>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</si>
  <si>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</si>
  <si>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</si>
  <si>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</si>
  <si>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</si>
  <si>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</si>
  <si>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Директор  __________________</t>
  </si>
  <si>
    <t>_________________________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</si>
  <si>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</si>
  <si>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</si>
  <si>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</si>
  <si>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Наталія ТОРГАН</t>
  </si>
  <si>
    <t>Економіст_______________________</t>
  </si>
  <si>
    <t xml:space="preserve">                         (посада)</t>
  </si>
  <si>
    <t xml:space="preserve">до рішення 65 сесії </t>
  </si>
  <si>
    <t>Рогатинської міської ради</t>
  </si>
  <si>
    <t>Додаток 2</t>
  </si>
  <si>
    <t>від 25 вересня 2025 року № 12423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</si>
</sst>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(* #,##0.0_);_(* \(#,##0.0\);_(* &quot;-&quot;_);_(@_)"/>
    <numFmt numFmtId="166" formatCode="_(* #,##0_);_(* \(#,##0\);_(* &quot;-&quot;_);_(@_)"/>
    <numFmt numFmtId="167" formatCode="#,##0.00\ _₴"/>
    <numFmt numFmtId="168" formatCode="_(* #,##0.00_);_(* \(#,##0.00\);_(* &quot;-&quot;_);_(@_)"/>
  </numFmts>
  <fonts count="19" x14ac:knownFonts="1">
    <font>
      <sz val="12"/>
      <color theme="1"/>
      <name val="Calibri"/>
      <family val="2"/>
      <charset val="204"/>
      <scheme val="minor"/>
    </font>
    <font>
      <sz val="12"/>
      <color rgb="FF0061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vertical="top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2" fontId="7" fillId="0" borderId="6" xfId="0" applyNumberFormat="1" applyFont="1" applyBorder="1" applyAlignment="1">
      <alignment vertical="center" wrapText="1"/>
    </xf>
    <xf numFmtId="2" fontId="7" fillId="0" borderId="7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2" fontId="7" fillId="0" borderId="0" xfId="0" applyNumberFormat="1" applyFont="1" applyBorder="1" applyAlignment="1">
      <alignment vertical="center" wrapText="1"/>
    </xf>
    <xf numFmtId="2" fontId="7" fillId="0" borderId="0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2" fontId="7" fillId="0" borderId="2" xfId="0" applyNumberFormat="1" applyFont="1" applyBorder="1" applyAlignment="1">
      <alignment horizontal="left" vertical="center"/>
    </xf>
    <xf numFmtId="2" fontId="2" fillId="0" borderId="0" xfId="0" applyNumberFormat="1" applyFont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 shrinkToFit="1"/>
    </xf>
    <xf numFmtId="2" fontId="2" fillId="0" borderId="4" xfId="0" applyNumberFormat="1" applyFont="1" applyBorder="1" applyAlignment="1">
      <alignment horizontal="center" vertical="center" wrapText="1" shrinkToFit="1"/>
    </xf>
    <xf numFmtId="2" fontId="2" fillId="0" borderId="0" xfId="0" applyNumberFormat="1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2" fontId="2" fillId="0" borderId="8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left" vertical="center" wrapText="1"/>
    </xf>
    <xf numFmtId="0" fontId="12" fillId="0" borderId="3" xfId="0" quotePrefix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2" fontId="13" fillId="3" borderId="3" xfId="0" applyNumberFormat="1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4" borderId="10" xfId="0" applyFont="1" applyFill="1" applyBorder="1" applyAlignment="1">
      <alignment horizontal="left" vertical="top" wrapText="1"/>
    </xf>
    <xf numFmtId="0" fontId="13" fillId="4" borderId="3" xfId="0" quotePrefix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0" fontId="2" fillId="4" borderId="10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vertical="center"/>
    </xf>
    <xf numFmtId="0" fontId="2" fillId="4" borderId="3" xfId="1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center" wrapText="1"/>
    </xf>
    <xf numFmtId="0" fontId="10" fillId="4" borderId="3" xfId="1" applyFont="1" applyFill="1" applyBorder="1" applyAlignment="1">
      <alignment vertical="center" wrapText="1"/>
    </xf>
    <xf numFmtId="0" fontId="10" fillId="4" borderId="3" xfId="0" quotePrefix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vertical="center" wrapText="1"/>
    </xf>
    <xf numFmtId="0" fontId="13" fillId="0" borderId="3" xfId="0" quotePrefix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3" fillId="0" borderId="3" xfId="1" applyFont="1" applyFill="1" applyBorder="1" applyAlignment="1">
      <alignment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2" fontId="2" fillId="5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/>
    </xf>
    <xf numFmtId="165" fontId="2" fillId="6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165" fontId="10" fillId="4" borderId="3" xfId="0" applyNumberFormat="1" applyFont="1" applyFill="1" applyBorder="1" applyAlignment="1">
      <alignment horizontal="center" vertical="center"/>
    </xf>
    <xf numFmtId="9" fontId="2" fillId="0" borderId="3" xfId="1" applyNumberFormat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11" xfId="1" applyFont="1" applyFill="1" applyBorder="1" applyAlignment="1">
      <alignment horizontal="left" vertical="center" wrapText="1"/>
    </xf>
    <xf numFmtId="2" fontId="10" fillId="4" borderId="3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65" fontId="14" fillId="3" borderId="3" xfId="0" applyNumberFormat="1" applyFont="1" applyFill="1" applyBorder="1" applyAlignment="1">
      <alignment horizontal="center" vertical="center" wrapText="1"/>
    </xf>
    <xf numFmtId="2" fontId="14" fillId="3" borderId="3" xfId="0" applyNumberFormat="1" applyFont="1" applyFill="1" applyBorder="1" applyAlignment="1">
      <alignment horizontal="center" vertical="center" wrapText="1"/>
    </xf>
    <xf numFmtId="2" fontId="14" fillId="3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righ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wrapText="1"/>
    </xf>
    <xf numFmtId="2" fontId="4" fillId="4" borderId="4" xfId="0" applyNumberFormat="1" applyFont="1" applyFill="1" applyBorder="1" applyAlignment="1">
      <alignment wrapText="1"/>
    </xf>
    <xf numFmtId="2" fontId="4" fillId="0" borderId="3" xfId="0" applyNumberFormat="1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 wrapText="1"/>
    </xf>
    <xf numFmtId="2" fontId="4" fillId="4" borderId="4" xfId="0" applyNumberFormat="1" applyFont="1" applyFill="1" applyBorder="1" applyAlignment="1">
      <alignment horizontal="right" wrapText="1"/>
    </xf>
    <xf numFmtId="2" fontId="4" fillId="0" borderId="3" xfId="0" applyNumberFormat="1" applyFont="1" applyBorder="1" applyAlignment="1">
      <alignment vertical="center" wrapText="1"/>
    </xf>
    <xf numFmtId="2" fontId="4" fillId="0" borderId="4" xfId="0" applyNumberFormat="1" applyFont="1" applyBorder="1" applyAlignment="1">
      <alignment vertical="center" wrapText="1"/>
    </xf>
    <xf numFmtId="2" fontId="0" fillId="4" borderId="3" xfId="1" applyNumberFormat="1" applyFont="1" applyFill="1" applyBorder="1" applyAlignment="1">
      <alignment horizontal="right" wrapText="1"/>
    </xf>
    <xf numFmtId="2" fontId="0" fillId="4" borderId="4" xfId="1" applyNumberFormat="1" applyFont="1" applyFill="1" applyBorder="1" applyAlignment="1">
      <alignment horizontal="right" wrapText="1"/>
    </xf>
    <xf numFmtId="2" fontId="4" fillId="4" borderId="4" xfId="0" applyNumberFormat="1" applyFont="1" applyFill="1" applyBorder="1" applyAlignment="1">
      <alignment vertical="center" wrapText="1"/>
    </xf>
    <xf numFmtId="2" fontId="4" fillId="4" borderId="3" xfId="0" applyNumberFormat="1" applyFont="1" applyFill="1" applyBorder="1" applyAlignment="1">
      <alignment vertical="center" wrapText="1"/>
    </xf>
    <xf numFmtId="2" fontId="0" fillId="4" borderId="3" xfId="1" applyNumberFormat="1" applyFont="1" applyFill="1" applyBorder="1" applyAlignment="1">
      <alignment vertical="center" wrapText="1"/>
    </xf>
    <xf numFmtId="2" fontId="0" fillId="4" borderId="4" xfId="1" applyNumberFormat="1" applyFont="1" applyFill="1" applyBorder="1" applyAlignment="1">
      <alignment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3" fillId="4" borderId="3" xfId="0" applyFont="1" applyFill="1" applyBorder="1" applyAlignment="1">
      <alignment wrapText="1"/>
    </xf>
    <xf numFmtId="0" fontId="13" fillId="4" borderId="3" xfId="0" applyFont="1" applyFill="1" applyBorder="1" applyAlignment="1">
      <alignment horizontal="center" vertical="center"/>
    </xf>
    <xf numFmtId="166" fontId="2" fillId="4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/>
    <xf numFmtId="0" fontId="13" fillId="0" borderId="3" xfId="1" applyFont="1" applyFill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5" fillId="5" borderId="3" xfId="0" applyNumberFormat="1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2" fontId="2" fillId="3" borderId="0" xfId="0" applyNumberFormat="1" applyFont="1" applyFill="1" applyAlignment="1">
      <alignment vertical="center"/>
    </xf>
    <xf numFmtId="165" fontId="10" fillId="5" borderId="3" xfId="0" applyNumberFormat="1" applyFont="1" applyFill="1" applyBorder="1" applyAlignment="1">
      <alignment horizontal="center" vertical="center" wrapText="1"/>
    </xf>
    <xf numFmtId="167" fontId="10" fillId="3" borderId="3" xfId="0" applyNumberFormat="1" applyFont="1" applyFill="1" applyBorder="1" applyAlignment="1">
      <alignment horizontal="center" vertical="center" wrapText="1"/>
    </xf>
    <xf numFmtId="165" fontId="10" fillId="7" borderId="3" xfId="0" applyNumberFormat="1" applyFont="1" applyFill="1" applyBorder="1" applyAlignment="1">
      <alignment horizontal="center" vertical="center" wrapText="1"/>
    </xf>
    <xf numFmtId="2" fontId="10" fillId="7" borderId="3" xfId="0" applyNumberFormat="1" applyFont="1" applyFill="1" applyBorder="1" applyAlignment="1">
      <alignment horizontal="center" vertical="center" wrapText="1"/>
    </xf>
    <xf numFmtId="2" fontId="10" fillId="7" borderId="4" xfId="0" applyNumberFormat="1" applyFont="1" applyFill="1" applyBorder="1" applyAlignment="1">
      <alignment horizontal="center" vertical="center" wrapText="1"/>
    </xf>
    <xf numFmtId="2" fontId="2" fillId="8" borderId="3" xfId="0" applyNumberFormat="1" applyFont="1" applyFill="1" applyBorder="1" applyAlignment="1">
      <alignment horizontal="center" vertical="center" wrapText="1"/>
    </xf>
    <xf numFmtId="2" fontId="2" fillId="8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2" fontId="10" fillId="0" borderId="2" xfId="0" applyNumberFormat="1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2" fontId="2" fillId="0" borderId="0" xfId="0" applyNumberFormat="1" applyFont="1" applyBorder="1" applyAlignment="1">
      <alignment horizontal="right" vertical="center" wrapText="1"/>
    </xf>
    <xf numFmtId="2" fontId="1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2" fontId="2" fillId="0" borderId="3" xfId="0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2" fontId="7" fillId="0" borderId="1" xfId="0" applyNumberFormat="1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right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left" vertical="center" wrapText="1"/>
    </xf>
    <xf numFmtId="2" fontId="9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</cellXfs>
  <cellStyles count="2">
    <cellStyle name="Гарний" xfId="1" builtinId="26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3"/>
  <sheetViews>
    <sheetView tabSelected="1" view="pageBreakPreview" zoomScaleNormal="100" zoomScaleSheetLayoutView="100" workbookViewId="0">
      <selection activeCell="F6" sqref="F6"/>
    </sheetView>
  </sheetViews>
  <sheetFormatPr defaultRowHeight="18.75" x14ac:dyDescent="0.25"/>
  <cols>
    <col min="1" max="1" width="75.25" style="1" customWidth="1"/>
    <col min="2" max="2" width="8.75" style="2" customWidth="1"/>
    <col min="3" max="3" width="0.125" style="2" hidden="1" customWidth="1"/>
    <col min="4" max="4" width="15.75" style="3" customWidth="1"/>
    <col min="5" max="5" width="13.125" style="1" customWidth="1"/>
    <col min="6" max="6" width="14" style="11" customWidth="1"/>
    <col min="7" max="7" width="11.375" style="11" customWidth="1"/>
    <col min="8" max="8" width="9.625" style="11" customWidth="1"/>
    <col min="9" max="9" width="14.125" style="11" customWidth="1"/>
    <col min="10" max="10" width="14.875" style="58" customWidth="1"/>
    <col min="11" max="250" width="9" style="1"/>
    <col min="251" max="251" width="81.5" style="1" customWidth="1"/>
    <col min="252" max="252" width="10.875" style="1" customWidth="1"/>
    <col min="253" max="253" width="0" style="1" hidden="1" customWidth="1"/>
    <col min="254" max="254" width="15" style="1" customWidth="1"/>
    <col min="255" max="255" width="15.25" style="1" customWidth="1"/>
    <col min="256" max="257" width="14.25" style="1" customWidth="1"/>
    <col min="258" max="258" width="14.5" style="1" customWidth="1"/>
    <col min="259" max="259" width="14.25" style="1" customWidth="1"/>
    <col min="260" max="260" width="9" style="1"/>
    <col min="261" max="261" width="8.5" style="1" bestFit="1" customWidth="1"/>
    <col min="262" max="506" width="9" style="1"/>
    <col min="507" max="507" width="81.5" style="1" customWidth="1"/>
    <col min="508" max="508" width="10.875" style="1" customWidth="1"/>
    <col min="509" max="509" width="0" style="1" hidden="1" customWidth="1"/>
    <col min="510" max="510" width="15" style="1" customWidth="1"/>
    <col min="511" max="511" width="15.25" style="1" customWidth="1"/>
    <col min="512" max="513" width="14.25" style="1" customWidth="1"/>
    <col min="514" max="514" width="14.5" style="1" customWidth="1"/>
    <col min="515" max="515" width="14.25" style="1" customWidth="1"/>
    <col min="516" max="516" width="9" style="1"/>
    <col min="517" max="517" width="8.5" style="1" bestFit="1" customWidth="1"/>
    <col min="518" max="762" width="9" style="1"/>
    <col min="763" max="763" width="81.5" style="1" customWidth="1"/>
    <col min="764" max="764" width="10.875" style="1" customWidth="1"/>
    <col min="765" max="765" width="0" style="1" hidden="1" customWidth="1"/>
    <col min="766" max="766" width="15" style="1" customWidth="1"/>
    <col min="767" max="767" width="15.25" style="1" customWidth="1"/>
    <col min="768" max="769" width="14.25" style="1" customWidth="1"/>
    <col min="770" max="770" width="14.5" style="1" customWidth="1"/>
    <col min="771" max="771" width="14.25" style="1" customWidth="1"/>
    <col min="772" max="772" width="9" style="1"/>
    <col min="773" max="773" width="8.5" style="1" bestFit="1" customWidth="1"/>
    <col min="774" max="1018" width="9" style="1"/>
    <col min="1019" max="1019" width="81.5" style="1" customWidth="1"/>
    <col min="1020" max="1020" width="10.875" style="1" customWidth="1"/>
    <col min="1021" max="1021" width="0" style="1" hidden="1" customWidth="1"/>
    <col min="1022" max="1022" width="15" style="1" customWidth="1"/>
    <col min="1023" max="1023" width="15.25" style="1" customWidth="1"/>
    <col min="1024" max="1025" width="14.25" style="1" customWidth="1"/>
    <col min="1026" max="1026" width="14.5" style="1" customWidth="1"/>
    <col min="1027" max="1027" width="14.25" style="1" customWidth="1"/>
    <col min="1028" max="1028" width="9" style="1"/>
    <col min="1029" max="1029" width="8.5" style="1" bestFit="1" customWidth="1"/>
    <col min="1030" max="1274" width="9" style="1"/>
    <col min="1275" max="1275" width="81.5" style="1" customWidth="1"/>
    <col min="1276" max="1276" width="10.875" style="1" customWidth="1"/>
    <col min="1277" max="1277" width="0" style="1" hidden="1" customWidth="1"/>
    <col min="1278" max="1278" width="15" style="1" customWidth="1"/>
    <col min="1279" max="1279" width="15.25" style="1" customWidth="1"/>
    <col min="1280" max="1281" width="14.25" style="1" customWidth="1"/>
    <col min="1282" max="1282" width="14.5" style="1" customWidth="1"/>
    <col min="1283" max="1283" width="14.25" style="1" customWidth="1"/>
    <col min="1284" max="1284" width="9" style="1"/>
    <col min="1285" max="1285" width="8.5" style="1" bestFit="1" customWidth="1"/>
    <col min="1286" max="1530" width="9" style="1"/>
    <col min="1531" max="1531" width="81.5" style="1" customWidth="1"/>
    <col min="1532" max="1532" width="10.875" style="1" customWidth="1"/>
    <col min="1533" max="1533" width="0" style="1" hidden="1" customWidth="1"/>
    <col min="1534" max="1534" width="15" style="1" customWidth="1"/>
    <col min="1535" max="1535" width="15.25" style="1" customWidth="1"/>
    <col min="1536" max="1537" width="14.25" style="1" customWidth="1"/>
    <col min="1538" max="1538" width="14.5" style="1" customWidth="1"/>
    <col min="1539" max="1539" width="14.25" style="1" customWidth="1"/>
    <col min="1540" max="1540" width="9" style="1"/>
    <col min="1541" max="1541" width="8.5" style="1" bestFit="1" customWidth="1"/>
    <col min="1542" max="1786" width="9" style="1"/>
    <col min="1787" max="1787" width="81.5" style="1" customWidth="1"/>
    <col min="1788" max="1788" width="10.875" style="1" customWidth="1"/>
    <col min="1789" max="1789" width="0" style="1" hidden="1" customWidth="1"/>
    <col min="1790" max="1790" width="15" style="1" customWidth="1"/>
    <col min="1791" max="1791" width="15.25" style="1" customWidth="1"/>
    <col min="1792" max="1793" width="14.25" style="1" customWidth="1"/>
    <col min="1794" max="1794" width="14.5" style="1" customWidth="1"/>
    <col min="1795" max="1795" width="14.25" style="1" customWidth="1"/>
    <col min="1796" max="1796" width="9" style="1"/>
    <col min="1797" max="1797" width="8.5" style="1" bestFit="1" customWidth="1"/>
    <col min="1798" max="2042" width="9" style="1"/>
    <col min="2043" max="2043" width="81.5" style="1" customWidth="1"/>
    <col min="2044" max="2044" width="10.875" style="1" customWidth="1"/>
    <col min="2045" max="2045" width="0" style="1" hidden="1" customWidth="1"/>
    <col min="2046" max="2046" width="15" style="1" customWidth="1"/>
    <col min="2047" max="2047" width="15.25" style="1" customWidth="1"/>
    <col min="2048" max="2049" width="14.25" style="1" customWidth="1"/>
    <col min="2050" max="2050" width="14.5" style="1" customWidth="1"/>
    <col min="2051" max="2051" width="14.25" style="1" customWidth="1"/>
    <col min="2052" max="2052" width="9" style="1"/>
    <col min="2053" max="2053" width="8.5" style="1" bestFit="1" customWidth="1"/>
    <col min="2054" max="2298" width="9" style="1"/>
    <col min="2299" max="2299" width="81.5" style="1" customWidth="1"/>
    <col min="2300" max="2300" width="10.875" style="1" customWidth="1"/>
    <col min="2301" max="2301" width="0" style="1" hidden="1" customWidth="1"/>
    <col min="2302" max="2302" width="15" style="1" customWidth="1"/>
    <col min="2303" max="2303" width="15.25" style="1" customWidth="1"/>
    <col min="2304" max="2305" width="14.25" style="1" customWidth="1"/>
    <col min="2306" max="2306" width="14.5" style="1" customWidth="1"/>
    <col min="2307" max="2307" width="14.25" style="1" customWidth="1"/>
    <col min="2308" max="2308" width="9" style="1"/>
    <col min="2309" max="2309" width="8.5" style="1" bestFit="1" customWidth="1"/>
    <col min="2310" max="2554" width="9" style="1"/>
    <col min="2555" max="2555" width="81.5" style="1" customWidth="1"/>
    <col min="2556" max="2556" width="10.875" style="1" customWidth="1"/>
    <col min="2557" max="2557" width="0" style="1" hidden="1" customWidth="1"/>
    <col min="2558" max="2558" width="15" style="1" customWidth="1"/>
    <col min="2559" max="2559" width="15.25" style="1" customWidth="1"/>
    <col min="2560" max="2561" width="14.25" style="1" customWidth="1"/>
    <col min="2562" max="2562" width="14.5" style="1" customWidth="1"/>
    <col min="2563" max="2563" width="14.25" style="1" customWidth="1"/>
    <col min="2564" max="2564" width="9" style="1"/>
    <col min="2565" max="2565" width="8.5" style="1" bestFit="1" customWidth="1"/>
    <col min="2566" max="2810" width="9" style="1"/>
    <col min="2811" max="2811" width="81.5" style="1" customWidth="1"/>
    <col min="2812" max="2812" width="10.875" style="1" customWidth="1"/>
    <col min="2813" max="2813" width="0" style="1" hidden="1" customWidth="1"/>
    <col min="2814" max="2814" width="15" style="1" customWidth="1"/>
    <col min="2815" max="2815" width="15.25" style="1" customWidth="1"/>
    <col min="2816" max="2817" width="14.25" style="1" customWidth="1"/>
    <col min="2818" max="2818" width="14.5" style="1" customWidth="1"/>
    <col min="2819" max="2819" width="14.25" style="1" customWidth="1"/>
    <col min="2820" max="2820" width="9" style="1"/>
    <col min="2821" max="2821" width="8.5" style="1" bestFit="1" customWidth="1"/>
    <col min="2822" max="3066" width="9" style="1"/>
    <col min="3067" max="3067" width="81.5" style="1" customWidth="1"/>
    <col min="3068" max="3068" width="10.875" style="1" customWidth="1"/>
    <col min="3069" max="3069" width="0" style="1" hidden="1" customWidth="1"/>
    <col min="3070" max="3070" width="15" style="1" customWidth="1"/>
    <col min="3071" max="3071" width="15.25" style="1" customWidth="1"/>
    <col min="3072" max="3073" width="14.25" style="1" customWidth="1"/>
    <col min="3074" max="3074" width="14.5" style="1" customWidth="1"/>
    <col min="3075" max="3075" width="14.25" style="1" customWidth="1"/>
    <col min="3076" max="3076" width="9" style="1"/>
    <col min="3077" max="3077" width="8.5" style="1" bestFit="1" customWidth="1"/>
    <col min="3078" max="3322" width="9" style="1"/>
    <col min="3323" max="3323" width="81.5" style="1" customWidth="1"/>
    <col min="3324" max="3324" width="10.875" style="1" customWidth="1"/>
    <col min="3325" max="3325" width="0" style="1" hidden="1" customWidth="1"/>
    <col min="3326" max="3326" width="15" style="1" customWidth="1"/>
    <col min="3327" max="3327" width="15.25" style="1" customWidth="1"/>
    <col min="3328" max="3329" width="14.25" style="1" customWidth="1"/>
    <col min="3330" max="3330" width="14.5" style="1" customWidth="1"/>
    <col min="3331" max="3331" width="14.25" style="1" customWidth="1"/>
    <col min="3332" max="3332" width="9" style="1"/>
    <col min="3333" max="3333" width="8.5" style="1" bestFit="1" customWidth="1"/>
    <col min="3334" max="3578" width="9" style="1"/>
    <col min="3579" max="3579" width="81.5" style="1" customWidth="1"/>
    <col min="3580" max="3580" width="10.875" style="1" customWidth="1"/>
    <col min="3581" max="3581" width="0" style="1" hidden="1" customWidth="1"/>
    <col min="3582" max="3582" width="15" style="1" customWidth="1"/>
    <col min="3583" max="3583" width="15.25" style="1" customWidth="1"/>
    <col min="3584" max="3585" width="14.25" style="1" customWidth="1"/>
    <col min="3586" max="3586" width="14.5" style="1" customWidth="1"/>
    <col min="3587" max="3587" width="14.25" style="1" customWidth="1"/>
    <col min="3588" max="3588" width="9" style="1"/>
    <col min="3589" max="3589" width="8.5" style="1" bestFit="1" customWidth="1"/>
    <col min="3590" max="3834" width="9" style="1"/>
    <col min="3835" max="3835" width="81.5" style="1" customWidth="1"/>
    <col min="3836" max="3836" width="10.875" style="1" customWidth="1"/>
    <col min="3837" max="3837" width="0" style="1" hidden="1" customWidth="1"/>
    <col min="3838" max="3838" width="15" style="1" customWidth="1"/>
    <col min="3839" max="3839" width="15.25" style="1" customWidth="1"/>
    <col min="3840" max="3841" width="14.25" style="1" customWidth="1"/>
    <col min="3842" max="3842" width="14.5" style="1" customWidth="1"/>
    <col min="3843" max="3843" width="14.25" style="1" customWidth="1"/>
    <col min="3844" max="3844" width="9" style="1"/>
    <col min="3845" max="3845" width="8.5" style="1" bestFit="1" customWidth="1"/>
    <col min="3846" max="4090" width="9" style="1"/>
    <col min="4091" max="4091" width="81.5" style="1" customWidth="1"/>
    <col min="4092" max="4092" width="10.875" style="1" customWidth="1"/>
    <col min="4093" max="4093" width="0" style="1" hidden="1" customWidth="1"/>
    <col min="4094" max="4094" width="15" style="1" customWidth="1"/>
    <col min="4095" max="4095" width="15.25" style="1" customWidth="1"/>
    <col min="4096" max="4097" width="14.25" style="1" customWidth="1"/>
    <col min="4098" max="4098" width="14.5" style="1" customWidth="1"/>
    <col min="4099" max="4099" width="14.25" style="1" customWidth="1"/>
    <col min="4100" max="4100" width="9" style="1"/>
    <col min="4101" max="4101" width="8.5" style="1" bestFit="1" customWidth="1"/>
    <col min="4102" max="4346" width="9" style="1"/>
    <col min="4347" max="4347" width="81.5" style="1" customWidth="1"/>
    <col min="4348" max="4348" width="10.875" style="1" customWidth="1"/>
    <col min="4349" max="4349" width="0" style="1" hidden="1" customWidth="1"/>
    <col min="4350" max="4350" width="15" style="1" customWidth="1"/>
    <col min="4351" max="4351" width="15.25" style="1" customWidth="1"/>
    <col min="4352" max="4353" width="14.25" style="1" customWidth="1"/>
    <col min="4354" max="4354" width="14.5" style="1" customWidth="1"/>
    <col min="4355" max="4355" width="14.25" style="1" customWidth="1"/>
    <col min="4356" max="4356" width="9" style="1"/>
    <col min="4357" max="4357" width="8.5" style="1" bestFit="1" customWidth="1"/>
    <col min="4358" max="4602" width="9" style="1"/>
    <col min="4603" max="4603" width="81.5" style="1" customWidth="1"/>
    <col min="4604" max="4604" width="10.875" style="1" customWidth="1"/>
    <col min="4605" max="4605" width="0" style="1" hidden="1" customWidth="1"/>
    <col min="4606" max="4606" width="15" style="1" customWidth="1"/>
    <col min="4607" max="4607" width="15.25" style="1" customWidth="1"/>
    <col min="4608" max="4609" width="14.25" style="1" customWidth="1"/>
    <col min="4610" max="4610" width="14.5" style="1" customWidth="1"/>
    <col min="4611" max="4611" width="14.25" style="1" customWidth="1"/>
    <col min="4612" max="4612" width="9" style="1"/>
    <col min="4613" max="4613" width="8.5" style="1" bestFit="1" customWidth="1"/>
    <col min="4614" max="4858" width="9" style="1"/>
    <col min="4859" max="4859" width="81.5" style="1" customWidth="1"/>
    <col min="4860" max="4860" width="10.875" style="1" customWidth="1"/>
    <col min="4861" max="4861" width="0" style="1" hidden="1" customWidth="1"/>
    <col min="4862" max="4862" width="15" style="1" customWidth="1"/>
    <col min="4863" max="4863" width="15.25" style="1" customWidth="1"/>
    <col min="4864" max="4865" width="14.25" style="1" customWidth="1"/>
    <col min="4866" max="4866" width="14.5" style="1" customWidth="1"/>
    <col min="4867" max="4867" width="14.25" style="1" customWidth="1"/>
    <col min="4868" max="4868" width="9" style="1"/>
    <col min="4869" max="4869" width="8.5" style="1" bestFit="1" customWidth="1"/>
    <col min="4870" max="5114" width="9" style="1"/>
    <col min="5115" max="5115" width="81.5" style="1" customWidth="1"/>
    <col min="5116" max="5116" width="10.875" style="1" customWidth="1"/>
    <col min="5117" max="5117" width="0" style="1" hidden="1" customWidth="1"/>
    <col min="5118" max="5118" width="15" style="1" customWidth="1"/>
    <col min="5119" max="5119" width="15.25" style="1" customWidth="1"/>
    <col min="5120" max="5121" width="14.25" style="1" customWidth="1"/>
    <col min="5122" max="5122" width="14.5" style="1" customWidth="1"/>
    <col min="5123" max="5123" width="14.25" style="1" customWidth="1"/>
    <col min="5124" max="5124" width="9" style="1"/>
    <col min="5125" max="5125" width="8.5" style="1" bestFit="1" customWidth="1"/>
    <col min="5126" max="5370" width="9" style="1"/>
    <col min="5371" max="5371" width="81.5" style="1" customWidth="1"/>
    <col min="5372" max="5372" width="10.875" style="1" customWidth="1"/>
    <col min="5373" max="5373" width="0" style="1" hidden="1" customWidth="1"/>
    <col min="5374" max="5374" width="15" style="1" customWidth="1"/>
    <col min="5375" max="5375" width="15.25" style="1" customWidth="1"/>
    <col min="5376" max="5377" width="14.25" style="1" customWidth="1"/>
    <col min="5378" max="5378" width="14.5" style="1" customWidth="1"/>
    <col min="5379" max="5379" width="14.25" style="1" customWidth="1"/>
    <col min="5380" max="5380" width="9" style="1"/>
    <col min="5381" max="5381" width="8.5" style="1" bestFit="1" customWidth="1"/>
    <col min="5382" max="5626" width="9" style="1"/>
    <col min="5627" max="5627" width="81.5" style="1" customWidth="1"/>
    <col min="5628" max="5628" width="10.875" style="1" customWidth="1"/>
    <col min="5629" max="5629" width="0" style="1" hidden="1" customWidth="1"/>
    <col min="5630" max="5630" width="15" style="1" customWidth="1"/>
    <col min="5631" max="5631" width="15.25" style="1" customWidth="1"/>
    <col min="5632" max="5633" width="14.25" style="1" customWidth="1"/>
    <col min="5634" max="5634" width="14.5" style="1" customWidth="1"/>
    <col min="5635" max="5635" width="14.25" style="1" customWidth="1"/>
    <col min="5636" max="5636" width="9" style="1"/>
    <col min="5637" max="5637" width="8.5" style="1" bestFit="1" customWidth="1"/>
    <col min="5638" max="5882" width="9" style="1"/>
    <col min="5883" max="5883" width="81.5" style="1" customWidth="1"/>
    <col min="5884" max="5884" width="10.875" style="1" customWidth="1"/>
    <col min="5885" max="5885" width="0" style="1" hidden="1" customWidth="1"/>
    <col min="5886" max="5886" width="15" style="1" customWidth="1"/>
    <col min="5887" max="5887" width="15.25" style="1" customWidth="1"/>
    <col min="5888" max="5889" width="14.25" style="1" customWidth="1"/>
    <col min="5890" max="5890" width="14.5" style="1" customWidth="1"/>
    <col min="5891" max="5891" width="14.25" style="1" customWidth="1"/>
    <col min="5892" max="5892" width="9" style="1"/>
    <col min="5893" max="5893" width="8.5" style="1" bestFit="1" customWidth="1"/>
    <col min="5894" max="6138" width="9" style="1"/>
    <col min="6139" max="6139" width="81.5" style="1" customWidth="1"/>
    <col min="6140" max="6140" width="10.875" style="1" customWidth="1"/>
    <col min="6141" max="6141" width="0" style="1" hidden="1" customWidth="1"/>
    <col min="6142" max="6142" width="15" style="1" customWidth="1"/>
    <col min="6143" max="6143" width="15.25" style="1" customWidth="1"/>
    <col min="6144" max="6145" width="14.25" style="1" customWidth="1"/>
    <col min="6146" max="6146" width="14.5" style="1" customWidth="1"/>
    <col min="6147" max="6147" width="14.25" style="1" customWidth="1"/>
    <col min="6148" max="6148" width="9" style="1"/>
    <col min="6149" max="6149" width="8.5" style="1" bestFit="1" customWidth="1"/>
    <col min="6150" max="6394" width="9" style="1"/>
    <col min="6395" max="6395" width="81.5" style="1" customWidth="1"/>
    <col min="6396" max="6396" width="10.875" style="1" customWidth="1"/>
    <col min="6397" max="6397" width="0" style="1" hidden="1" customWidth="1"/>
    <col min="6398" max="6398" width="15" style="1" customWidth="1"/>
    <col min="6399" max="6399" width="15.25" style="1" customWidth="1"/>
    <col min="6400" max="6401" width="14.25" style="1" customWidth="1"/>
    <col min="6402" max="6402" width="14.5" style="1" customWidth="1"/>
    <col min="6403" max="6403" width="14.25" style="1" customWidth="1"/>
    <col min="6404" max="6404" width="9" style="1"/>
    <col min="6405" max="6405" width="8.5" style="1" bestFit="1" customWidth="1"/>
    <col min="6406" max="6650" width="9" style="1"/>
    <col min="6651" max="6651" width="81.5" style="1" customWidth="1"/>
    <col min="6652" max="6652" width="10.875" style="1" customWidth="1"/>
    <col min="6653" max="6653" width="0" style="1" hidden="1" customWidth="1"/>
    <col min="6654" max="6654" width="15" style="1" customWidth="1"/>
    <col min="6655" max="6655" width="15.25" style="1" customWidth="1"/>
    <col min="6656" max="6657" width="14.25" style="1" customWidth="1"/>
    <col min="6658" max="6658" width="14.5" style="1" customWidth="1"/>
    <col min="6659" max="6659" width="14.25" style="1" customWidth="1"/>
    <col min="6660" max="6660" width="9" style="1"/>
    <col min="6661" max="6661" width="8.5" style="1" bestFit="1" customWidth="1"/>
    <col min="6662" max="6906" width="9" style="1"/>
    <col min="6907" max="6907" width="81.5" style="1" customWidth="1"/>
    <col min="6908" max="6908" width="10.875" style="1" customWidth="1"/>
    <col min="6909" max="6909" width="0" style="1" hidden="1" customWidth="1"/>
    <col min="6910" max="6910" width="15" style="1" customWidth="1"/>
    <col min="6911" max="6911" width="15.25" style="1" customWidth="1"/>
    <col min="6912" max="6913" width="14.25" style="1" customWidth="1"/>
    <col min="6914" max="6914" width="14.5" style="1" customWidth="1"/>
    <col min="6915" max="6915" width="14.25" style="1" customWidth="1"/>
    <col min="6916" max="6916" width="9" style="1"/>
    <col min="6917" max="6917" width="8.5" style="1" bestFit="1" customWidth="1"/>
    <col min="6918" max="7162" width="9" style="1"/>
    <col min="7163" max="7163" width="81.5" style="1" customWidth="1"/>
    <col min="7164" max="7164" width="10.875" style="1" customWidth="1"/>
    <col min="7165" max="7165" width="0" style="1" hidden="1" customWidth="1"/>
    <col min="7166" max="7166" width="15" style="1" customWidth="1"/>
    <col min="7167" max="7167" width="15.25" style="1" customWidth="1"/>
    <col min="7168" max="7169" width="14.25" style="1" customWidth="1"/>
    <col min="7170" max="7170" width="14.5" style="1" customWidth="1"/>
    <col min="7171" max="7171" width="14.25" style="1" customWidth="1"/>
    <col min="7172" max="7172" width="9" style="1"/>
    <col min="7173" max="7173" width="8.5" style="1" bestFit="1" customWidth="1"/>
    <col min="7174" max="7418" width="9" style="1"/>
    <col min="7419" max="7419" width="81.5" style="1" customWidth="1"/>
    <col min="7420" max="7420" width="10.875" style="1" customWidth="1"/>
    <col min="7421" max="7421" width="0" style="1" hidden="1" customWidth="1"/>
    <col min="7422" max="7422" width="15" style="1" customWidth="1"/>
    <col min="7423" max="7423" width="15.25" style="1" customWidth="1"/>
    <col min="7424" max="7425" width="14.25" style="1" customWidth="1"/>
    <col min="7426" max="7426" width="14.5" style="1" customWidth="1"/>
    <col min="7427" max="7427" width="14.25" style="1" customWidth="1"/>
    <col min="7428" max="7428" width="9" style="1"/>
    <col min="7429" max="7429" width="8.5" style="1" bestFit="1" customWidth="1"/>
    <col min="7430" max="7674" width="9" style="1"/>
    <col min="7675" max="7675" width="81.5" style="1" customWidth="1"/>
    <col min="7676" max="7676" width="10.875" style="1" customWidth="1"/>
    <col min="7677" max="7677" width="0" style="1" hidden="1" customWidth="1"/>
    <col min="7678" max="7678" width="15" style="1" customWidth="1"/>
    <col min="7679" max="7679" width="15.25" style="1" customWidth="1"/>
    <col min="7680" max="7681" width="14.25" style="1" customWidth="1"/>
    <col min="7682" max="7682" width="14.5" style="1" customWidth="1"/>
    <col min="7683" max="7683" width="14.25" style="1" customWidth="1"/>
    <col min="7684" max="7684" width="9" style="1"/>
    <col min="7685" max="7685" width="8.5" style="1" bestFit="1" customWidth="1"/>
    <col min="7686" max="7930" width="9" style="1"/>
    <col min="7931" max="7931" width="81.5" style="1" customWidth="1"/>
    <col min="7932" max="7932" width="10.875" style="1" customWidth="1"/>
    <col min="7933" max="7933" width="0" style="1" hidden="1" customWidth="1"/>
    <col min="7934" max="7934" width="15" style="1" customWidth="1"/>
    <col min="7935" max="7935" width="15.25" style="1" customWidth="1"/>
    <col min="7936" max="7937" width="14.25" style="1" customWidth="1"/>
    <col min="7938" max="7938" width="14.5" style="1" customWidth="1"/>
    <col min="7939" max="7939" width="14.25" style="1" customWidth="1"/>
    <col min="7940" max="7940" width="9" style="1"/>
    <col min="7941" max="7941" width="8.5" style="1" bestFit="1" customWidth="1"/>
    <col min="7942" max="8186" width="9" style="1"/>
    <col min="8187" max="8187" width="81.5" style="1" customWidth="1"/>
    <col min="8188" max="8188" width="10.875" style="1" customWidth="1"/>
    <col min="8189" max="8189" width="0" style="1" hidden="1" customWidth="1"/>
    <col min="8190" max="8190" width="15" style="1" customWidth="1"/>
    <col min="8191" max="8191" width="15.25" style="1" customWidth="1"/>
    <col min="8192" max="8193" width="14.25" style="1" customWidth="1"/>
    <col min="8194" max="8194" width="14.5" style="1" customWidth="1"/>
    <col min="8195" max="8195" width="14.25" style="1" customWidth="1"/>
    <col min="8196" max="8196" width="9" style="1"/>
    <col min="8197" max="8197" width="8.5" style="1" bestFit="1" customWidth="1"/>
    <col min="8198" max="8442" width="9" style="1"/>
    <col min="8443" max="8443" width="81.5" style="1" customWidth="1"/>
    <col min="8444" max="8444" width="10.875" style="1" customWidth="1"/>
    <col min="8445" max="8445" width="0" style="1" hidden="1" customWidth="1"/>
    <col min="8446" max="8446" width="15" style="1" customWidth="1"/>
    <col min="8447" max="8447" width="15.25" style="1" customWidth="1"/>
    <col min="8448" max="8449" width="14.25" style="1" customWidth="1"/>
    <col min="8450" max="8450" width="14.5" style="1" customWidth="1"/>
    <col min="8451" max="8451" width="14.25" style="1" customWidth="1"/>
    <col min="8452" max="8452" width="9" style="1"/>
    <col min="8453" max="8453" width="8.5" style="1" bestFit="1" customWidth="1"/>
    <col min="8454" max="8698" width="9" style="1"/>
    <col min="8699" max="8699" width="81.5" style="1" customWidth="1"/>
    <col min="8700" max="8700" width="10.875" style="1" customWidth="1"/>
    <col min="8701" max="8701" width="0" style="1" hidden="1" customWidth="1"/>
    <col min="8702" max="8702" width="15" style="1" customWidth="1"/>
    <col min="8703" max="8703" width="15.25" style="1" customWidth="1"/>
    <col min="8704" max="8705" width="14.25" style="1" customWidth="1"/>
    <col min="8706" max="8706" width="14.5" style="1" customWidth="1"/>
    <col min="8707" max="8707" width="14.25" style="1" customWidth="1"/>
    <col min="8708" max="8708" width="9" style="1"/>
    <col min="8709" max="8709" width="8.5" style="1" bestFit="1" customWidth="1"/>
    <col min="8710" max="8954" width="9" style="1"/>
    <col min="8955" max="8955" width="81.5" style="1" customWidth="1"/>
    <col min="8956" max="8956" width="10.875" style="1" customWidth="1"/>
    <col min="8957" max="8957" width="0" style="1" hidden="1" customWidth="1"/>
    <col min="8958" max="8958" width="15" style="1" customWidth="1"/>
    <col min="8959" max="8959" width="15.25" style="1" customWidth="1"/>
    <col min="8960" max="8961" width="14.25" style="1" customWidth="1"/>
    <col min="8962" max="8962" width="14.5" style="1" customWidth="1"/>
    <col min="8963" max="8963" width="14.25" style="1" customWidth="1"/>
    <col min="8964" max="8964" width="9" style="1"/>
    <col min="8965" max="8965" width="8.5" style="1" bestFit="1" customWidth="1"/>
    <col min="8966" max="9210" width="9" style="1"/>
    <col min="9211" max="9211" width="81.5" style="1" customWidth="1"/>
    <col min="9212" max="9212" width="10.875" style="1" customWidth="1"/>
    <col min="9213" max="9213" width="0" style="1" hidden="1" customWidth="1"/>
    <col min="9214" max="9214" width="15" style="1" customWidth="1"/>
    <col min="9215" max="9215" width="15.25" style="1" customWidth="1"/>
    <col min="9216" max="9217" width="14.25" style="1" customWidth="1"/>
    <col min="9218" max="9218" width="14.5" style="1" customWidth="1"/>
    <col min="9219" max="9219" width="14.25" style="1" customWidth="1"/>
    <col min="9220" max="9220" width="9" style="1"/>
    <col min="9221" max="9221" width="8.5" style="1" bestFit="1" customWidth="1"/>
    <col min="9222" max="9466" width="9" style="1"/>
    <col min="9467" max="9467" width="81.5" style="1" customWidth="1"/>
    <col min="9468" max="9468" width="10.875" style="1" customWidth="1"/>
    <col min="9469" max="9469" width="0" style="1" hidden="1" customWidth="1"/>
    <col min="9470" max="9470" width="15" style="1" customWidth="1"/>
    <col min="9471" max="9471" width="15.25" style="1" customWidth="1"/>
    <col min="9472" max="9473" width="14.25" style="1" customWidth="1"/>
    <col min="9474" max="9474" width="14.5" style="1" customWidth="1"/>
    <col min="9475" max="9475" width="14.25" style="1" customWidth="1"/>
    <col min="9476" max="9476" width="9" style="1"/>
    <col min="9477" max="9477" width="8.5" style="1" bestFit="1" customWidth="1"/>
    <col min="9478" max="9722" width="9" style="1"/>
    <col min="9723" max="9723" width="81.5" style="1" customWidth="1"/>
    <col min="9724" max="9724" width="10.875" style="1" customWidth="1"/>
    <col min="9725" max="9725" width="0" style="1" hidden="1" customWidth="1"/>
    <col min="9726" max="9726" width="15" style="1" customWidth="1"/>
    <col min="9727" max="9727" width="15.25" style="1" customWidth="1"/>
    <col min="9728" max="9729" width="14.25" style="1" customWidth="1"/>
    <col min="9730" max="9730" width="14.5" style="1" customWidth="1"/>
    <col min="9731" max="9731" width="14.25" style="1" customWidth="1"/>
    <col min="9732" max="9732" width="9" style="1"/>
    <col min="9733" max="9733" width="8.5" style="1" bestFit="1" customWidth="1"/>
    <col min="9734" max="9978" width="9" style="1"/>
    <col min="9979" max="9979" width="81.5" style="1" customWidth="1"/>
    <col min="9980" max="9980" width="10.875" style="1" customWidth="1"/>
    <col min="9981" max="9981" width="0" style="1" hidden="1" customWidth="1"/>
    <col min="9982" max="9982" width="15" style="1" customWidth="1"/>
    <col min="9983" max="9983" width="15.25" style="1" customWidth="1"/>
    <col min="9984" max="9985" width="14.25" style="1" customWidth="1"/>
    <col min="9986" max="9986" width="14.5" style="1" customWidth="1"/>
    <col min="9987" max="9987" width="14.25" style="1" customWidth="1"/>
    <col min="9988" max="9988" width="9" style="1"/>
    <col min="9989" max="9989" width="8.5" style="1" bestFit="1" customWidth="1"/>
    <col min="9990" max="10234" width="9" style="1"/>
    <col min="10235" max="10235" width="81.5" style="1" customWidth="1"/>
    <col min="10236" max="10236" width="10.875" style="1" customWidth="1"/>
    <col min="10237" max="10237" width="0" style="1" hidden="1" customWidth="1"/>
    <col min="10238" max="10238" width="15" style="1" customWidth="1"/>
    <col min="10239" max="10239" width="15.25" style="1" customWidth="1"/>
    <col min="10240" max="10241" width="14.25" style="1" customWidth="1"/>
    <col min="10242" max="10242" width="14.5" style="1" customWidth="1"/>
    <col min="10243" max="10243" width="14.25" style="1" customWidth="1"/>
    <col min="10244" max="10244" width="9" style="1"/>
    <col min="10245" max="10245" width="8.5" style="1" bestFit="1" customWidth="1"/>
    <col min="10246" max="10490" width="9" style="1"/>
    <col min="10491" max="10491" width="81.5" style="1" customWidth="1"/>
    <col min="10492" max="10492" width="10.875" style="1" customWidth="1"/>
    <col min="10493" max="10493" width="0" style="1" hidden="1" customWidth="1"/>
    <col min="10494" max="10494" width="15" style="1" customWidth="1"/>
    <col min="10495" max="10495" width="15.25" style="1" customWidth="1"/>
    <col min="10496" max="10497" width="14.25" style="1" customWidth="1"/>
    <col min="10498" max="10498" width="14.5" style="1" customWidth="1"/>
    <col min="10499" max="10499" width="14.25" style="1" customWidth="1"/>
    <col min="10500" max="10500" width="9" style="1"/>
    <col min="10501" max="10501" width="8.5" style="1" bestFit="1" customWidth="1"/>
    <col min="10502" max="10746" width="9" style="1"/>
    <col min="10747" max="10747" width="81.5" style="1" customWidth="1"/>
    <col min="10748" max="10748" width="10.875" style="1" customWidth="1"/>
    <col min="10749" max="10749" width="0" style="1" hidden="1" customWidth="1"/>
    <col min="10750" max="10750" width="15" style="1" customWidth="1"/>
    <col min="10751" max="10751" width="15.25" style="1" customWidth="1"/>
    <col min="10752" max="10753" width="14.25" style="1" customWidth="1"/>
    <col min="10754" max="10754" width="14.5" style="1" customWidth="1"/>
    <col min="10755" max="10755" width="14.25" style="1" customWidth="1"/>
    <col min="10756" max="10756" width="9" style="1"/>
    <col min="10757" max="10757" width="8.5" style="1" bestFit="1" customWidth="1"/>
    <col min="10758" max="11002" width="9" style="1"/>
    <col min="11003" max="11003" width="81.5" style="1" customWidth="1"/>
    <col min="11004" max="11004" width="10.875" style="1" customWidth="1"/>
    <col min="11005" max="11005" width="0" style="1" hidden="1" customWidth="1"/>
    <col min="11006" max="11006" width="15" style="1" customWidth="1"/>
    <col min="11007" max="11007" width="15.25" style="1" customWidth="1"/>
    <col min="11008" max="11009" width="14.25" style="1" customWidth="1"/>
    <col min="11010" max="11010" width="14.5" style="1" customWidth="1"/>
    <col min="11011" max="11011" width="14.25" style="1" customWidth="1"/>
    <col min="11012" max="11012" width="9" style="1"/>
    <col min="11013" max="11013" width="8.5" style="1" bestFit="1" customWidth="1"/>
    <col min="11014" max="11258" width="9" style="1"/>
    <col min="11259" max="11259" width="81.5" style="1" customWidth="1"/>
    <col min="11260" max="11260" width="10.875" style="1" customWidth="1"/>
    <col min="11261" max="11261" width="0" style="1" hidden="1" customWidth="1"/>
    <col min="11262" max="11262" width="15" style="1" customWidth="1"/>
    <col min="11263" max="11263" width="15.25" style="1" customWidth="1"/>
    <col min="11264" max="11265" width="14.25" style="1" customWidth="1"/>
    <col min="11266" max="11266" width="14.5" style="1" customWidth="1"/>
    <col min="11267" max="11267" width="14.25" style="1" customWidth="1"/>
    <col min="11268" max="11268" width="9" style="1"/>
    <col min="11269" max="11269" width="8.5" style="1" bestFit="1" customWidth="1"/>
    <col min="11270" max="11514" width="9" style="1"/>
    <col min="11515" max="11515" width="81.5" style="1" customWidth="1"/>
    <col min="11516" max="11516" width="10.875" style="1" customWidth="1"/>
    <col min="11517" max="11517" width="0" style="1" hidden="1" customWidth="1"/>
    <col min="11518" max="11518" width="15" style="1" customWidth="1"/>
    <col min="11519" max="11519" width="15.25" style="1" customWidth="1"/>
    <col min="11520" max="11521" width="14.25" style="1" customWidth="1"/>
    <col min="11522" max="11522" width="14.5" style="1" customWidth="1"/>
    <col min="11523" max="11523" width="14.25" style="1" customWidth="1"/>
    <col min="11524" max="11524" width="9" style="1"/>
    <col min="11525" max="11525" width="8.5" style="1" bestFit="1" customWidth="1"/>
    <col min="11526" max="11770" width="9" style="1"/>
    <col min="11771" max="11771" width="81.5" style="1" customWidth="1"/>
    <col min="11772" max="11772" width="10.875" style="1" customWidth="1"/>
    <col min="11773" max="11773" width="0" style="1" hidden="1" customWidth="1"/>
    <col min="11774" max="11774" width="15" style="1" customWidth="1"/>
    <col min="11775" max="11775" width="15.25" style="1" customWidth="1"/>
    <col min="11776" max="11777" width="14.25" style="1" customWidth="1"/>
    <col min="11778" max="11778" width="14.5" style="1" customWidth="1"/>
    <col min="11779" max="11779" width="14.25" style="1" customWidth="1"/>
    <col min="11780" max="11780" width="9" style="1"/>
    <col min="11781" max="11781" width="8.5" style="1" bestFit="1" customWidth="1"/>
    <col min="11782" max="12026" width="9" style="1"/>
    <col min="12027" max="12027" width="81.5" style="1" customWidth="1"/>
    <col min="12028" max="12028" width="10.875" style="1" customWidth="1"/>
    <col min="12029" max="12029" width="0" style="1" hidden="1" customWidth="1"/>
    <col min="12030" max="12030" width="15" style="1" customWidth="1"/>
    <col min="12031" max="12031" width="15.25" style="1" customWidth="1"/>
    <col min="12032" max="12033" width="14.25" style="1" customWidth="1"/>
    <col min="12034" max="12034" width="14.5" style="1" customWidth="1"/>
    <col min="12035" max="12035" width="14.25" style="1" customWidth="1"/>
    <col min="12036" max="12036" width="9" style="1"/>
    <col min="12037" max="12037" width="8.5" style="1" bestFit="1" customWidth="1"/>
    <col min="12038" max="12282" width="9" style="1"/>
    <col min="12283" max="12283" width="81.5" style="1" customWidth="1"/>
    <col min="12284" max="12284" width="10.875" style="1" customWidth="1"/>
    <col min="12285" max="12285" width="0" style="1" hidden="1" customWidth="1"/>
    <col min="12286" max="12286" width="15" style="1" customWidth="1"/>
    <col min="12287" max="12287" width="15.25" style="1" customWidth="1"/>
    <col min="12288" max="12289" width="14.25" style="1" customWidth="1"/>
    <col min="12290" max="12290" width="14.5" style="1" customWidth="1"/>
    <col min="12291" max="12291" width="14.25" style="1" customWidth="1"/>
    <col min="12292" max="12292" width="9" style="1"/>
    <col min="12293" max="12293" width="8.5" style="1" bestFit="1" customWidth="1"/>
    <col min="12294" max="12538" width="9" style="1"/>
    <col min="12539" max="12539" width="81.5" style="1" customWidth="1"/>
    <col min="12540" max="12540" width="10.875" style="1" customWidth="1"/>
    <col min="12541" max="12541" width="0" style="1" hidden="1" customWidth="1"/>
    <col min="12542" max="12542" width="15" style="1" customWidth="1"/>
    <col min="12543" max="12543" width="15.25" style="1" customWidth="1"/>
    <col min="12544" max="12545" width="14.25" style="1" customWidth="1"/>
    <col min="12546" max="12546" width="14.5" style="1" customWidth="1"/>
    <col min="12547" max="12547" width="14.25" style="1" customWidth="1"/>
    <col min="12548" max="12548" width="9" style="1"/>
    <col min="12549" max="12549" width="8.5" style="1" bestFit="1" customWidth="1"/>
    <col min="12550" max="12794" width="9" style="1"/>
    <col min="12795" max="12795" width="81.5" style="1" customWidth="1"/>
    <col min="12796" max="12796" width="10.875" style="1" customWidth="1"/>
    <col min="12797" max="12797" width="0" style="1" hidden="1" customWidth="1"/>
    <col min="12798" max="12798" width="15" style="1" customWidth="1"/>
    <col min="12799" max="12799" width="15.25" style="1" customWidth="1"/>
    <col min="12800" max="12801" width="14.25" style="1" customWidth="1"/>
    <col min="12802" max="12802" width="14.5" style="1" customWidth="1"/>
    <col min="12803" max="12803" width="14.25" style="1" customWidth="1"/>
    <col min="12804" max="12804" width="9" style="1"/>
    <col min="12805" max="12805" width="8.5" style="1" bestFit="1" customWidth="1"/>
    <col min="12806" max="13050" width="9" style="1"/>
    <col min="13051" max="13051" width="81.5" style="1" customWidth="1"/>
    <col min="13052" max="13052" width="10.875" style="1" customWidth="1"/>
    <col min="13053" max="13053" width="0" style="1" hidden="1" customWidth="1"/>
    <col min="13054" max="13054" width="15" style="1" customWidth="1"/>
    <col min="13055" max="13055" width="15.25" style="1" customWidth="1"/>
    <col min="13056" max="13057" width="14.25" style="1" customWidth="1"/>
    <col min="13058" max="13058" width="14.5" style="1" customWidth="1"/>
    <col min="13059" max="13059" width="14.25" style="1" customWidth="1"/>
    <col min="13060" max="13060" width="9" style="1"/>
    <col min="13061" max="13061" width="8.5" style="1" bestFit="1" customWidth="1"/>
    <col min="13062" max="13306" width="9" style="1"/>
    <col min="13307" max="13307" width="81.5" style="1" customWidth="1"/>
    <col min="13308" max="13308" width="10.875" style="1" customWidth="1"/>
    <col min="13309" max="13309" width="0" style="1" hidden="1" customWidth="1"/>
    <col min="13310" max="13310" width="15" style="1" customWidth="1"/>
    <col min="13311" max="13311" width="15.25" style="1" customWidth="1"/>
    <col min="13312" max="13313" width="14.25" style="1" customWidth="1"/>
    <col min="13314" max="13314" width="14.5" style="1" customWidth="1"/>
    <col min="13315" max="13315" width="14.25" style="1" customWidth="1"/>
    <col min="13316" max="13316" width="9" style="1"/>
    <col min="13317" max="13317" width="8.5" style="1" bestFit="1" customWidth="1"/>
    <col min="13318" max="13562" width="9" style="1"/>
    <col min="13563" max="13563" width="81.5" style="1" customWidth="1"/>
    <col min="13564" max="13564" width="10.875" style="1" customWidth="1"/>
    <col min="13565" max="13565" width="0" style="1" hidden="1" customWidth="1"/>
    <col min="13566" max="13566" width="15" style="1" customWidth="1"/>
    <col min="13567" max="13567" width="15.25" style="1" customWidth="1"/>
    <col min="13568" max="13569" width="14.25" style="1" customWidth="1"/>
    <col min="13570" max="13570" width="14.5" style="1" customWidth="1"/>
    <col min="13571" max="13571" width="14.25" style="1" customWidth="1"/>
    <col min="13572" max="13572" width="9" style="1"/>
    <col min="13573" max="13573" width="8.5" style="1" bestFit="1" customWidth="1"/>
    <col min="13574" max="13818" width="9" style="1"/>
    <col min="13819" max="13819" width="81.5" style="1" customWidth="1"/>
    <col min="13820" max="13820" width="10.875" style="1" customWidth="1"/>
    <col min="13821" max="13821" width="0" style="1" hidden="1" customWidth="1"/>
    <col min="13822" max="13822" width="15" style="1" customWidth="1"/>
    <col min="13823" max="13823" width="15.25" style="1" customWidth="1"/>
    <col min="13824" max="13825" width="14.25" style="1" customWidth="1"/>
    <col min="13826" max="13826" width="14.5" style="1" customWidth="1"/>
    <col min="13827" max="13827" width="14.25" style="1" customWidth="1"/>
    <col min="13828" max="13828" width="9" style="1"/>
    <col min="13829" max="13829" width="8.5" style="1" bestFit="1" customWidth="1"/>
    <col min="13830" max="14074" width="9" style="1"/>
    <col min="14075" max="14075" width="81.5" style="1" customWidth="1"/>
    <col min="14076" max="14076" width="10.875" style="1" customWidth="1"/>
    <col min="14077" max="14077" width="0" style="1" hidden="1" customWidth="1"/>
    <col min="14078" max="14078" width="15" style="1" customWidth="1"/>
    <col min="14079" max="14079" width="15.25" style="1" customWidth="1"/>
    <col min="14080" max="14081" width="14.25" style="1" customWidth="1"/>
    <col min="14082" max="14082" width="14.5" style="1" customWidth="1"/>
    <col min="14083" max="14083" width="14.25" style="1" customWidth="1"/>
    <col min="14084" max="14084" width="9" style="1"/>
    <col min="14085" max="14085" width="8.5" style="1" bestFit="1" customWidth="1"/>
    <col min="14086" max="14330" width="9" style="1"/>
    <col min="14331" max="14331" width="81.5" style="1" customWidth="1"/>
    <col min="14332" max="14332" width="10.875" style="1" customWidth="1"/>
    <col min="14333" max="14333" width="0" style="1" hidden="1" customWidth="1"/>
    <col min="14334" max="14334" width="15" style="1" customWidth="1"/>
    <col min="14335" max="14335" width="15.25" style="1" customWidth="1"/>
    <col min="14336" max="14337" width="14.25" style="1" customWidth="1"/>
    <col min="14338" max="14338" width="14.5" style="1" customWidth="1"/>
    <col min="14339" max="14339" width="14.25" style="1" customWidth="1"/>
    <col min="14340" max="14340" width="9" style="1"/>
    <col min="14341" max="14341" width="8.5" style="1" bestFit="1" customWidth="1"/>
    <col min="14342" max="14586" width="9" style="1"/>
    <col min="14587" max="14587" width="81.5" style="1" customWidth="1"/>
    <col min="14588" max="14588" width="10.875" style="1" customWidth="1"/>
    <col min="14589" max="14589" width="0" style="1" hidden="1" customWidth="1"/>
    <col min="14590" max="14590" width="15" style="1" customWidth="1"/>
    <col min="14591" max="14591" width="15.25" style="1" customWidth="1"/>
    <col min="14592" max="14593" width="14.25" style="1" customWidth="1"/>
    <col min="14594" max="14594" width="14.5" style="1" customWidth="1"/>
    <col min="14595" max="14595" width="14.25" style="1" customWidth="1"/>
    <col min="14596" max="14596" width="9" style="1"/>
    <col min="14597" max="14597" width="8.5" style="1" bestFit="1" customWidth="1"/>
    <col min="14598" max="14842" width="9" style="1"/>
    <col min="14843" max="14843" width="81.5" style="1" customWidth="1"/>
    <col min="14844" max="14844" width="10.875" style="1" customWidth="1"/>
    <col min="14845" max="14845" width="0" style="1" hidden="1" customWidth="1"/>
    <col min="14846" max="14846" width="15" style="1" customWidth="1"/>
    <col min="14847" max="14847" width="15.25" style="1" customWidth="1"/>
    <col min="14848" max="14849" width="14.25" style="1" customWidth="1"/>
    <col min="14850" max="14850" width="14.5" style="1" customWidth="1"/>
    <col min="14851" max="14851" width="14.25" style="1" customWidth="1"/>
    <col min="14852" max="14852" width="9" style="1"/>
    <col min="14853" max="14853" width="8.5" style="1" bestFit="1" customWidth="1"/>
    <col min="14854" max="15098" width="9" style="1"/>
    <col min="15099" max="15099" width="81.5" style="1" customWidth="1"/>
    <col min="15100" max="15100" width="10.875" style="1" customWidth="1"/>
    <col min="15101" max="15101" width="0" style="1" hidden="1" customWidth="1"/>
    <col min="15102" max="15102" width="15" style="1" customWidth="1"/>
    <col min="15103" max="15103" width="15.25" style="1" customWidth="1"/>
    <col min="15104" max="15105" width="14.25" style="1" customWidth="1"/>
    <col min="15106" max="15106" width="14.5" style="1" customWidth="1"/>
    <col min="15107" max="15107" width="14.25" style="1" customWidth="1"/>
    <col min="15108" max="15108" width="9" style="1"/>
    <col min="15109" max="15109" width="8.5" style="1" bestFit="1" customWidth="1"/>
    <col min="15110" max="15354" width="9" style="1"/>
    <col min="15355" max="15355" width="81.5" style="1" customWidth="1"/>
    <col min="15356" max="15356" width="10.875" style="1" customWidth="1"/>
    <col min="15357" max="15357" width="0" style="1" hidden="1" customWidth="1"/>
    <col min="15358" max="15358" width="15" style="1" customWidth="1"/>
    <col min="15359" max="15359" width="15.25" style="1" customWidth="1"/>
    <col min="15360" max="15361" width="14.25" style="1" customWidth="1"/>
    <col min="15362" max="15362" width="14.5" style="1" customWidth="1"/>
    <col min="15363" max="15363" width="14.25" style="1" customWidth="1"/>
    <col min="15364" max="15364" width="9" style="1"/>
    <col min="15365" max="15365" width="8.5" style="1" bestFit="1" customWidth="1"/>
    <col min="15366" max="15610" width="9" style="1"/>
    <col min="15611" max="15611" width="81.5" style="1" customWidth="1"/>
    <col min="15612" max="15612" width="10.875" style="1" customWidth="1"/>
    <col min="15613" max="15613" width="0" style="1" hidden="1" customWidth="1"/>
    <col min="15614" max="15614" width="15" style="1" customWidth="1"/>
    <col min="15615" max="15615" width="15.25" style="1" customWidth="1"/>
    <col min="15616" max="15617" width="14.25" style="1" customWidth="1"/>
    <col min="15618" max="15618" width="14.5" style="1" customWidth="1"/>
    <col min="15619" max="15619" width="14.25" style="1" customWidth="1"/>
    <col min="15620" max="15620" width="9" style="1"/>
    <col min="15621" max="15621" width="8.5" style="1" bestFit="1" customWidth="1"/>
    <col min="15622" max="15866" width="9" style="1"/>
    <col min="15867" max="15867" width="81.5" style="1" customWidth="1"/>
    <col min="15868" max="15868" width="10.875" style="1" customWidth="1"/>
    <col min="15869" max="15869" width="0" style="1" hidden="1" customWidth="1"/>
    <col min="15870" max="15870" width="15" style="1" customWidth="1"/>
    <col min="15871" max="15871" width="15.25" style="1" customWidth="1"/>
    <col min="15872" max="15873" width="14.25" style="1" customWidth="1"/>
    <col min="15874" max="15874" width="14.5" style="1" customWidth="1"/>
    <col min="15875" max="15875" width="14.25" style="1" customWidth="1"/>
    <col min="15876" max="15876" width="9" style="1"/>
    <col min="15877" max="15877" width="8.5" style="1" bestFit="1" customWidth="1"/>
    <col min="15878" max="16122" width="9" style="1"/>
    <col min="16123" max="16123" width="81.5" style="1" customWidth="1"/>
    <col min="16124" max="16124" width="10.875" style="1" customWidth="1"/>
    <col min="16125" max="16125" width="0" style="1" hidden="1" customWidth="1"/>
    <col min="16126" max="16126" width="15" style="1" customWidth="1"/>
    <col min="16127" max="16127" width="15.25" style="1" customWidth="1"/>
    <col min="16128" max="16129" width="14.25" style="1" customWidth="1"/>
    <col min="16130" max="16130" width="14.5" style="1" customWidth="1"/>
    <col min="16131" max="16131" width="14.25" style="1" customWidth="1"/>
    <col min="16132" max="16132" width="9" style="1"/>
    <col min="16133" max="16133" width="8.5" style="1" bestFit="1" customWidth="1"/>
    <col min="16134" max="16384" width="9" style="1"/>
  </cols>
  <sheetData>
    <row r="1" spans="1:10" x14ac:dyDescent="0.25">
      <c r="F1" s="210" t="s">
        <v>172</v>
      </c>
      <c r="G1" s="210"/>
      <c r="H1" s="4"/>
      <c r="I1" s="4"/>
      <c r="J1" s="5"/>
    </row>
    <row r="2" spans="1:10" x14ac:dyDescent="0.25">
      <c r="E2" s="6"/>
      <c r="F2" s="210" t="s">
        <v>170</v>
      </c>
      <c r="G2" s="210"/>
      <c r="H2" s="7"/>
      <c r="I2" s="7"/>
      <c r="J2" s="8"/>
    </row>
    <row r="3" spans="1:10" x14ac:dyDescent="0.25">
      <c r="E3" s="6"/>
      <c r="F3" s="210" t="s">
        <v>171</v>
      </c>
      <c r="G3" s="210"/>
      <c r="H3" s="7"/>
      <c r="I3" s="7"/>
      <c r="J3" s="8"/>
    </row>
    <row r="4" spans="1:10" x14ac:dyDescent="0.25">
      <c r="E4" s="6"/>
      <c r="F4" s="210" t="s">
        <v>173</v>
      </c>
      <c r="G4" s="210"/>
      <c r="I4" s="7"/>
      <c r="J4" s="8"/>
    </row>
    <row r="6" spans="1:10" ht="33" customHeight="1" x14ac:dyDescent="0.25">
      <c r="A6" s="9" t="s">
        <v>0</v>
      </c>
      <c r="E6" s="10"/>
      <c r="H6" s="212" t="s">
        <v>1</v>
      </c>
      <c r="I6" s="212"/>
      <c r="J6" s="212"/>
    </row>
    <row r="7" spans="1:10" ht="37.15" customHeight="1" x14ac:dyDescent="0.25">
      <c r="A7" s="12"/>
      <c r="E7" s="13"/>
      <c r="H7" s="213"/>
      <c r="I7" s="213"/>
      <c r="J7" s="213"/>
    </row>
    <row r="8" spans="1:10" ht="48.6" customHeight="1" x14ac:dyDescent="0.25">
      <c r="A8" s="14"/>
      <c r="E8" s="15"/>
      <c r="H8" s="214"/>
      <c r="I8" s="214"/>
      <c r="J8" s="214"/>
    </row>
    <row r="9" spans="1:10" ht="62.45" customHeight="1" x14ac:dyDescent="0.25">
      <c r="A9" s="16" t="s">
        <v>2</v>
      </c>
      <c r="E9" s="17"/>
      <c r="F9" s="3"/>
      <c r="H9" s="215" t="s">
        <v>3</v>
      </c>
      <c r="I9" s="215"/>
      <c r="J9" s="215"/>
    </row>
    <row r="12" spans="1:10" x14ac:dyDescent="0.25">
      <c r="E12" s="18"/>
      <c r="H12" s="211" t="s">
        <v>4</v>
      </c>
      <c r="I12" s="211"/>
      <c r="J12" s="19"/>
    </row>
    <row r="13" spans="1:10" x14ac:dyDescent="0.25">
      <c r="E13" s="18"/>
      <c r="H13" s="211" t="s">
        <v>5</v>
      </c>
      <c r="I13" s="211"/>
      <c r="J13" s="211"/>
    </row>
    <row r="14" spans="1:10" x14ac:dyDescent="0.25">
      <c r="E14" s="18"/>
      <c r="H14" s="211" t="s">
        <v>6</v>
      </c>
      <c r="I14" s="211"/>
      <c r="J14" s="211"/>
    </row>
    <row r="15" spans="1:10" x14ac:dyDescent="0.25">
      <c r="E15" s="18"/>
      <c r="H15" s="211" t="s">
        <v>7</v>
      </c>
      <c r="I15" s="211"/>
      <c r="J15" s="20" t="s">
        <v>8</v>
      </c>
    </row>
    <row r="16" spans="1:10" x14ac:dyDescent="0.25">
      <c r="E16" s="18"/>
      <c r="H16" s="218" t="s">
        <v>9</v>
      </c>
      <c r="I16" s="218"/>
      <c r="J16" s="218"/>
    </row>
    <row r="19" spans="1:11" x14ac:dyDescent="0.25">
      <c r="B19" s="219"/>
      <c r="C19" s="219"/>
      <c r="D19" s="219"/>
      <c r="E19" s="18"/>
      <c r="I19" s="218" t="s">
        <v>10</v>
      </c>
      <c r="J19" s="218"/>
    </row>
    <row r="20" spans="1:11" ht="80.45" customHeight="1" x14ac:dyDescent="0.25">
      <c r="A20" s="21" t="s">
        <v>11</v>
      </c>
      <c r="B20" s="220" t="s">
        <v>12</v>
      </c>
      <c r="C20" s="220"/>
      <c r="D20" s="220"/>
      <c r="E20" s="220"/>
      <c r="F20" s="220"/>
      <c r="I20" s="22" t="s">
        <v>13</v>
      </c>
      <c r="J20" s="23">
        <v>41838805</v>
      </c>
      <c r="K20" s="1" t="s">
        <v>14</v>
      </c>
    </row>
    <row r="21" spans="1:11" ht="20.25" customHeight="1" x14ac:dyDescent="0.25">
      <c r="A21" s="21" t="s">
        <v>15</v>
      </c>
      <c r="B21" s="221" t="s">
        <v>16</v>
      </c>
      <c r="C21" s="221"/>
      <c r="D21" s="221"/>
      <c r="E21" s="221"/>
      <c r="F21" s="221"/>
      <c r="G21" s="24"/>
      <c r="H21" s="25"/>
      <c r="I21" s="22" t="s">
        <v>17</v>
      </c>
      <c r="J21" s="23">
        <v>150</v>
      </c>
    </row>
    <row r="22" spans="1:11" ht="20.25" x14ac:dyDescent="0.25">
      <c r="A22" s="21" t="s">
        <v>18</v>
      </c>
      <c r="B22" s="217" t="s">
        <v>19</v>
      </c>
      <c r="C22" s="217"/>
      <c r="D22" s="217"/>
      <c r="E22" s="26"/>
      <c r="G22" s="24"/>
      <c r="H22" s="25"/>
      <c r="I22" s="22" t="s">
        <v>20</v>
      </c>
      <c r="J22" s="27"/>
    </row>
    <row r="23" spans="1:11" ht="20.25" customHeight="1" x14ac:dyDescent="0.25">
      <c r="A23" s="21" t="s">
        <v>21</v>
      </c>
      <c r="B23" s="216" t="s">
        <v>22</v>
      </c>
      <c r="C23" s="216"/>
      <c r="D23" s="216"/>
      <c r="E23" s="216"/>
      <c r="F23" s="216"/>
      <c r="G23" s="28"/>
      <c r="H23" s="29"/>
      <c r="I23" s="22" t="s">
        <v>23</v>
      </c>
      <c r="J23" s="23">
        <v>1009</v>
      </c>
    </row>
    <row r="24" spans="1:11" ht="18.75" customHeight="1" x14ac:dyDescent="0.25">
      <c r="A24" s="21" t="s">
        <v>24</v>
      </c>
      <c r="B24" s="217" t="s">
        <v>25</v>
      </c>
      <c r="C24" s="217"/>
      <c r="D24" s="217"/>
      <c r="E24" s="26"/>
      <c r="I24" s="22" t="s">
        <v>26</v>
      </c>
      <c r="J24" s="23"/>
    </row>
    <row r="25" spans="1:11" ht="20.25" customHeight="1" x14ac:dyDescent="0.25">
      <c r="A25" s="21" t="s">
        <v>27</v>
      </c>
      <c r="B25" s="216" t="s">
        <v>28</v>
      </c>
      <c r="C25" s="216"/>
      <c r="D25" s="216"/>
      <c r="E25" s="216"/>
      <c r="F25" s="216"/>
      <c r="G25" s="28"/>
      <c r="H25" s="30"/>
      <c r="I25" s="31" t="s">
        <v>29</v>
      </c>
      <c r="J25" s="32" t="s">
        <v>30</v>
      </c>
    </row>
    <row r="26" spans="1:11" ht="20.25" customHeight="1" x14ac:dyDescent="0.25">
      <c r="A26" s="21" t="s">
        <v>31</v>
      </c>
      <c r="B26" s="217" t="s">
        <v>32</v>
      </c>
      <c r="C26" s="217"/>
      <c r="D26" s="217"/>
      <c r="E26" s="33"/>
      <c r="G26" s="222" t="s">
        <v>33</v>
      </c>
      <c r="H26" s="223"/>
      <c r="I26" s="224"/>
      <c r="J26" s="34" t="s">
        <v>8</v>
      </c>
    </row>
    <row r="27" spans="1:11" ht="20.25" customHeight="1" x14ac:dyDescent="0.25">
      <c r="A27" s="21" t="s">
        <v>34</v>
      </c>
      <c r="B27" s="217" t="s">
        <v>35</v>
      </c>
      <c r="C27" s="217"/>
      <c r="D27" s="217"/>
      <c r="E27" s="35"/>
      <c r="G27" s="222" t="s">
        <v>36</v>
      </c>
      <c r="H27" s="223"/>
      <c r="I27" s="224"/>
      <c r="J27" s="36"/>
    </row>
    <row r="28" spans="1:11" ht="20.25" x14ac:dyDescent="0.25">
      <c r="A28" s="21" t="s">
        <v>37</v>
      </c>
      <c r="B28" s="217">
        <v>120</v>
      </c>
      <c r="C28" s="217"/>
      <c r="D28" s="217"/>
      <c r="E28" s="35"/>
      <c r="G28" s="28"/>
      <c r="H28" s="28"/>
      <c r="I28" s="28"/>
      <c r="J28" s="36"/>
    </row>
    <row r="29" spans="1:11" ht="20.25" customHeight="1" x14ac:dyDescent="0.25">
      <c r="A29" s="21" t="s">
        <v>38</v>
      </c>
      <c r="B29" s="216" t="s">
        <v>39</v>
      </c>
      <c r="C29" s="216"/>
      <c r="D29" s="216"/>
      <c r="E29" s="216"/>
      <c r="F29" s="216"/>
      <c r="G29" s="11" t="s">
        <v>40</v>
      </c>
      <c r="H29" s="24"/>
      <c r="I29" s="24"/>
      <c r="J29" s="37"/>
    </row>
    <row r="30" spans="1:11" ht="20.25" x14ac:dyDescent="0.25">
      <c r="A30" s="21" t="s">
        <v>41</v>
      </c>
      <c r="B30" s="217" t="s">
        <v>42</v>
      </c>
      <c r="C30" s="217"/>
      <c r="D30" s="217"/>
      <c r="E30" s="35"/>
      <c r="G30" s="38"/>
      <c r="H30" s="28"/>
      <c r="I30" s="28"/>
      <c r="J30" s="36"/>
    </row>
    <row r="31" spans="1:11" ht="20.25" x14ac:dyDescent="0.25">
      <c r="A31" s="21" t="s">
        <v>43</v>
      </c>
      <c r="B31" s="217" t="s">
        <v>44</v>
      </c>
      <c r="C31" s="217"/>
      <c r="D31" s="217"/>
      <c r="E31" s="39"/>
      <c r="G31" s="40"/>
      <c r="H31" s="24"/>
      <c r="I31" s="24"/>
      <c r="J31" s="37"/>
    </row>
    <row r="32" spans="1:11" ht="26.25" customHeight="1" x14ac:dyDescent="0.25">
      <c r="F32" s="41"/>
      <c r="G32" s="41"/>
      <c r="H32" s="41"/>
      <c r="I32" s="41"/>
      <c r="J32" s="42"/>
    </row>
    <row r="33" spans="1:13" x14ac:dyDescent="0.25">
      <c r="A33" s="225" t="s">
        <v>45</v>
      </c>
      <c r="B33" s="225"/>
      <c r="C33" s="225"/>
      <c r="D33" s="225"/>
      <c r="E33" s="225"/>
      <c r="F33" s="225"/>
      <c r="G33" s="225"/>
      <c r="H33" s="225"/>
      <c r="I33" s="225"/>
      <c r="J33" s="42"/>
    </row>
    <row r="34" spans="1:13" x14ac:dyDescent="0.25">
      <c r="A34" s="43"/>
      <c r="B34" s="225" t="s">
        <v>46</v>
      </c>
      <c r="C34" s="225"/>
      <c r="D34" s="225"/>
      <c r="E34" s="43"/>
      <c r="F34" s="43"/>
      <c r="G34" s="43"/>
      <c r="H34" s="43"/>
      <c r="I34" s="43"/>
      <c r="J34" s="42"/>
    </row>
    <row r="35" spans="1:13" ht="18.75" customHeight="1" x14ac:dyDescent="0.25">
      <c r="A35" s="44"/>
      <c r="B35" s="45"/>
      <c r="C35" s="44"/>
      <c r="D35" s="46"/>
      <c r="E35" s="44"/>
      <c r="F35" s="46"/>
      <c r="G35" s="46"/>
      <c r="H35" s="46"/>
      <c r="I35" s="46"/>
      <c r="J35" s="47" t="s">
        <v>47</v>
      </c>
    </row>
    <row r="36" spans="1:13" ht="36" customHeight="1" x14ac:dyDescent="0.25">
      <c r="A36" s="226" t="s">
        <v>48</v>
      </c>
      <c r="B36" s="227" t="s">
        <v>49</v>
      </c>
      <c r="C36" s="227" t="s">
        <v>50</v>
      </c>
      <c r="D36" s="228" t="s">
        <v>51</v>
      </c>
      <c r="E36" s="228" t="s">
        <v>52</v>
      </c>
      <c r="F36" s="229" t="s">
        <v>53</v>
      </c>
      <c r="G36" s="228" t="s">
        <v>54</v>
      </c>
      <c r="H36" s="228"/>
      <c r="I36" s="228"/>
      <c r="J36" s="228"/>
    </row>
    <row r="37" spans="1:13" ht="54" customHeight="1" x14ac:dyDescent="0.25">
      <c r="A37" s="226"/>
      <c r="B37" s="227"/>
      <c r="C37" s="227"/>
      <c r="D37" s="228"/>
      <c r="E37" s="228"/>
      <c r="F37" s="229"/>
      <c r="G37" s="48" t="s">
        <v>55</v>
      </c>
      <c r="H37" s="48" t="s">
        <v>56</v>
      </c>
      <c r="I37" s="49" t="s">
        <v>57</v>
      </c>
      <c r="J37" s="50" t="s">
        <v>58</v>
      </c>
    </row>
    <row r="38" spans="1:13" ht="18" customHeight="1" x14ac:dyDescent="0.25">
      <c r="A38" s="51">
        <v>1</v>
      </c>
      <c r="B38" s="52">
        <v>2</v>
      </c>
      <c r="C38" s="52">
        <v>3</v>
      </c>
      <c r="D38" s="53">
        <v>4</v>
      </c>
      <c r="E38" s="53">
        <v>5</v>
      </c>
      <c r="F38" s="53">
        <v>6</v>
      </c>
      <c r="G38" s="53">
        <v>7</v>
      </c>
      <c r="H38" s="53">
        <v>8</v>
      </c>
      <c r="I38" s="54">
        <v>9</v>
      </c>
      <c r="J38" s="55">
        <v>10</v>
      </c>
    </row>
    <row r="39" spans="1:13" ht="30" customHeight="1" x14ac:dyDescent="0.25">
      <c r="A39" s="231" t="s">
        <v>59</v>
      </c>
      <c r="B39" s="231"/>
      <c r="C39" s="231"/>
      <c r="D39" s="231"/>
      <c r="E39" s="56"/>
      <c r="F39" s="57"/>
    </row>
    <row r="40" spans="1:13" s="63" customFormat="1" ht="30" customHeight="1" x14ac:dyDescent="0.25">
      <c r="A40" s="232" t="s">
        <v>60</v>
      </c>
      <c r="B40" s="232"/>
      <c r="C40" s="232"/>
      <c r="D40" s="232"/>
      <c r="E40" s="59"/>
      <c r="F40" s="60"/>
      <c r="G40" s="61"/>
      <c r="H40" s="61"/>
      <c r="I40" s="61"/>
      <c r="J40" s="62"/>
    </row>
    <row r="41" spans="1:13" s="63" customFormat="1" ht="48" customHeight="1" x14ac:dyDescent="0.25">
      <c r="A41" s="64" t="s">
        <v>61</v>
      </c>
      <c r="B41" s="65">
        <v>100</v>
      </c>
      <c r="C41" s="66">
        <v>9443</v>
      </c>
      <c r="D41" s="67">
        <f>D42+D50</f>
        <v>29583.600000000002</v>
      </c>
      <c r="E41" s="68">
        <f>E42+E50</f>
        <v>29872.2</v>
      </c>
      <c r="F41" s="68">
        <f>SUM(G41:J41)</f>
        <v>28472.01</v>
      </c>
      <c r="G41" s="68">
        <v>7173.33</v>
      </c>
      <c r="H41" s="68">
        <f>H42+H50+H49</f>
        <v>6502.2999999999993</v>
      </c>
      <c r="I41" s="69">
        <f>I42+I50+I49</f>
        <v>7232.7</v>
      </c>
      <c r="J41" s="68">
        <f>J42+J50+J49</f>
        <v>7563.68</v>
      </c>
    </row>
    <row r="42" spans="1:13" s="76" customFormat="1" ht="30" customHeight="1" x14ac:dyDescent="0.25">
      <c r="A42" s="70" t="s">
        <v>62</v>
      </c>
      <c r="B42" s="71">
        <v>110</v>
      </c>
      <c r="C42" s="72"/>
      <c r="D42" s="73">
        <f>D43+D45+D46+D47</f>
        <v>28583.600000000002</v>
      </c>
      <c r="E42" s="74">
        <f>E43+E45+E46+E47+E48+E49+E44</f>
        <v>28366.7</v>
      </c>
      <c r="F42" s="74">
        <f>F43+F45+F46+F47+F48++F44</f>
        <v>21167.710000000003</v>
      </c>
      <c r="G42" s="74">
        <f t="shared" ref="G42:I42" si="0">G43+G44+G45+G47+G48</f>
        <v>5647.12</v>
      </c>
      <c r="H42" s="74">
        <f>H43+H44+H45+H47+H48</f>
        <v>5946.5199999999995</v>
      </c>
      <c r="I42" s="75">
        <f t="shared" si="0"/>
        <v>5647.42</v>
      </c>
      <c r="J42" s="74">
        <f>J43+J44+J45+J47+J48</f>
        <v>3926.65</v>
      </c>
    </row>
    <row r="43" spans="1:13" s="83" customFormat="1" ht="30" customHeight="1" x14ac:dyDescent="0.25">
      <c r="A43" s="77" t="s">
        <v>63</v>
      </c>
      <c r="B43" s="78">
        <v>111</v>
      </c>
      <c r="C43" s="79">
        <v>1909.2</v>
      </c>
      <c r="D43" s="80">
        <v>24345.200000000001</v>
      </c>
      <c r="E43" s="81">
        <v>22956.7</v>
      </c>
      <c r="F43" s="80">
        <f t="shared" ref="F43" si="1">SUM(G43:J43)</f>
        <v>20819.91</v>
      </c>
      <c r="G43" s="80">
        <v>5645.57</v>
      </c>
      <c r="H43" s="80">
        <v>5645.57</v>
      </c>
      <c r="I43" s="82">
        <v>5645.57</v>
      </c>
      <c r="J43" s="80">
        <v>3883.2</v>
      </c>
    </row>
    <row r="44" spans="1:13" s="83" customFormat="1" ht="32.25" customHeight="1" x14ac:dyDescent="0.25">
      <c r="A44" s="84" t="s">
        <v>64</v>
      </c>
      <c r="B44" s="78">
        <v>113</v>
      </c>
      <c r="C44" s="79"/>
      <c r="D44" s="80">
        <v>7.6</v>
      </c>
      <c r="E44" s="81">
        <v>10</v>
      </c>
      <c r="F44" s="80">
        <f>SUM(G44:J44)</f>
        <v>4.2</v>
      </c>
      <c r="G44" s="80">
        <v>1.05</v>
      </c>
      <c r="H44" s="80">
        <v>1.05</v>
      </c>
      <c r="I44" s="82">
        <v>1.05</v>
      </c>
      <c r="J44" s="80">
        <v>1.05</v>
      </c>
    </row>
    <row r="45" spans="1:13" s="83" customFormat="1" ht="42" customHeight="1" x14ac:dyDescent="0.25">
      <c r="A45" s="84" t="s">
        <v>65</v>
      </c>
      <c r="B45" s="78">
        <v>112</v>
      </c>
      <c r="C45" s="79"/>
      <c r="D45" s="80">
        <v>4125.6000000000004</v>
      </c>
      <c r="E45" s="81">
        <v>5400</v>
      </c>
      <c r="F45" s="80">
        <f>SUM(G45:J45)</f>
        <v>300.39999999999998</v>
      </c>
      <c r="G45" s="80">
        <v>0.5</v>
      </c>
      <c r="H45" s="80">
        <v>299.89999999999998</v>
      </c>
      <c r="I45" s="82">
        <v>0</v>
      </c>
      <c r="J45" s="80">
        <v>0</v>
      </c>
      <c r="M45" s="85"/>
    </row>
    <row r="46" spans="1:13" s="83" customFormat="1" ht="11.25" hidden="1" customHeight="1" x14ac:dyDescent="0.25">
      <c r="A46" s="84"/>
      <c r="B46" s="78"/>
      <c r="C46" s="79"/>
      <c r="D46" s="80"/>
      <c r="E46" s="81"/>
      <c r="F46" s="80"/>
      <c r="G46" s="80"/>
      <c r="H46" s="80"/>
      <c r="I46" s="82"/>
      <c r="J46" s="80"/>
    </row>
    <row r="47" spans="1:13" s="83" customFormat="1" ht="42.6" customHeight="1" x14ac:dyDescent="0.25">
      <c r="A47" s="86" t="s">
        <v>66</v>
      </c>
      <c r="B47" s="78">
        <v>114</v>
      </c>
      <c r="C47" s="79"/>
      <c r="D47" s="80">
        <v>112.8</v>
      </c>
      <c r="E47" s="87">
        <v>0</v>
      </c>
      <c r="F47" s="80">
        <f t="shared" ref="F47:F48" si="2">SUM(G47:J47)</f>
        <v>0</v>
      </c>
      <c r="G47" s="80">
        <v>0</v>
      </c>
      <c r="H47" s="80">
        <v>0</v>
      </c>
      <c r="I47" s="82">
        <v>0</v>
      </c>
      <c r="J47" s="80">
        <v>0</v>
      </c>
    </row>
    <row r="48" spans="1:13" s="83" customFormat="1" ht="51.75" customHeight="1" x14ac:dyDescent="0.25">
      <c r="A48" s="86" t="s">
        <v>67</v>
      </c>
      <c r="B48" s="78">
        <v>115</v>
      </c>
      <c r="C48" s="79"/>
      <c r="D48" s="80">
        <v>0</v>
      </c>
      <c r="E48" s="87">
        <v>0</v>
      </c>
      <c r="F48" s="80">
        <f t="shared" si="2"/>
        <v>43.199999999999996</v>
      </c>
      <c r="G48" s="80">
        <v>0</v>
      </c>
      <c r="H48" s="80">
        <v>0</v>
      </c>
      <c r="I48" s="82">
        <v>0.8</v>
      </c>
      <c r="J48" s="80">
        <v>42.4</v>
      </c>
    </row>
    <row r="49" spans="1:13" s="83" customFormat="1" ht="27" customHeight="1" x14ac:dyDescent="0.25">
      <c r="A49" s="86" t="s">
        <v>68</v>
      </c>
      <c r="B49" s="78">
        <v>116</v>
      </c>
      <c r="C49" s="79"/>
      <c r="D49" s="80">
        <v>0</v>
      </c>
      <c r="E49" s="87">
        <v>0</v>
      </c>
      <c r="F49" s="80">
        <f>G49+H49+I49+J49</f>
        <v>5371.5</v>
      </c>
      <c r="G49" s="80">
        <v>566.41</v>
      </c>
      <c r="H49" s="80">
        <v>122.08</v>
      </c>
      <c r="I49" s="82">
        <v>1163.08</v>
      </c>
      <c r="J49" s="80">
        <v>3519.93</v>
      </c>
    </row>
    <row r="50" spans="1:13" s="83" customFormat="1" ht="32.450000000000003" customHeight="1" x14ac:dyDescent="0.25">
      <c r="A50" s="88" t="s">
        <v>69</v>
      </c>
      <c r="B50" s="89">
        <v>120</v>
      </c>
      <c r="C50" s="81">
        <f>SUM(C51:C51)</f>
        <v>0</v>
      </c>
      <c r="D50" s="80">
        <v>1000</v>
      </c>
      <c r="E50" s="81">
        <v>1505.5</v>
      </c>
      <c r="F50" s="80">
        <f>SUM(G50:J50)</f>
        <v>1799.6499999999999</v>
      </c>
      <c r="G50" s="80">
        <f>G51+G52</f>
        <v>826.65</v>
      </c>
      <c r="H50" s="80">
        <f>H51+H52</f>
        <v>433.70000000000005</v>
      </c>
      <c r="I50" s="82">
        <f>I51+I52</f>
        <v>422.2</v>
      </c>
      <c r="J50" s="80">
        <f>J51+J52</f>
        <v>117.1</v>
      </c>
    </row>
    <row r="51" spans="1:13" s="63" customFormat="1" ht="93" customHeight="1" x14ac:dyDescent="0.25">
      <c r="A51" s="90" t="s">
        <v>70</v>
      </c>
      <c r="B51" s="91">
        <v>121</v>
      </c>
      <c r="C51" s="92"/>
      <c r="D51" s="67">
        <v>1000</v>
      </c>
      <c r="E51" s="93">
        <v>1505.5</v>
      </c>
      <c r="F51" s="68">
        <f t="shared" ref="F51" si="3">SUM(G51:J51)</f>
        <v>1799.6499999999999</v>
      </c>
      <c r="G51" s="67">
        <v>826.65</v>
      </c>
      <c r="H51" s="67">
        <f>H104</f>
        <v>433.70000000000005</v>
      </c>
      <c r="I51" s="94">
        <f>I104</f>
        <v>422.2</v>
      </c>
      <c r="J51" s="67">
        <f>J104</f>
        <v>117.1</v>
      </c>
      <c r="K51" s="63" t="s">
        <v>14</v>
      </c>
    </row>
    <row r="52" spans="1:13" s="63" customFormat="1" ht="15.75" hidden="1" customHeight="1" x14ac:dyDescent="0.25">
      <c r="A52" s="95"/>
      <c r="B52" s="91"/>
      <c r="C52" s="92"/>
      <c r="D52" s="80"/>
      <c r="E52" s="96"/>
      <c r="F52" s="97"/>
      <c r="G52" s="67">
        <v>0</v>
      </c>
      <c r="H52" s="67">
        <v>0</v>
      </c>
      <c r="I52" s="94">
        <v>0</v>
      </c>
      <c r="J52" s="67">
        <v>0</v>
      </c>
    </row>
    <row r="53" spans="1:13" s="63" customFormat="1" ht="30" customHeight="1" x14ac:dyDescent="0.25">
      <c r="A53" s="64" t="s">
        <v>71</v>
      </c>
      <c r="B53" s="98">
        <v>122</v>
      </c>
      <c r="C53" s="99">
        <f>SUM(C54:C54)</f>
        <v>18</v>
      </c>
      <c r="D53" s="80"/>
      <c r="E53" s="81">
        <v>0</v>
      </c>
      <c r="F53" s="68">
        <v>0</v>
      </c>
      <c r="G53" s="68">
        <v>0</v>
      </c>
      <c r="H53" s="68">
        <f>SUM(H54:H54)</f>
        <v>0</v>
      </c>
      <c r="I53" s="69">
        <f>SUM(I54:I54)</f>
        <v>0</v>
      </c>
      <c r="J53" s="68">
        <f>SUM(J54:J54)</f>
        <v>1E-3</v>
      </c>
    </row>
    <row r="54" spans="1:13" s="63" customFormat="1" ht="30" customHeight="1" x14ac:dyDescent="0.25">
      <c r="A54" s="100" t="s">
        <v>72</v>
      </c>
      <c r="B54" s="101">
        <v>123</v>
      </c>
      <c r="C54" s="66">
        <v>18</v>
      </c>
      <c r="D54" s="102"/>
      <c r="E54" s="96">
        <v>0</v>
      </c>
      <c r="F54" s="68">
        <v>0</v>
      </c>
      <c r="G54" s="67">
        <v>0</v>
      </c>
      <c r="H54" s="67"/>
      <c r="I54" s="94"/>
      <c r="J54" s="67">
        <v>1E-3</v>
      </c>
      <c r="M54" s="63" t="s">
        <v>73</v>
      </c>
    </row>
    <row r="55" spans="1:13" ht="29.45" customHeight="1" x14ac:dyDescent="0.25">
      <c r="A55" s="233" t="s">
        <v>74</v>
      </c>
      <c r="B55" s="231"/>
      <c r="C55" s="231"/>
      <c r="D55" s="231"/>
      <c r="E55" s="103"/>
      <c r="J55" s="104"/>
    </row>
    <row r="56" spans="1:13" ht="32.25" customHeight="1" x14ac:dyDescent="0.25">
      <c r="A56" s="105" t="s">
        <v>75</v>
      </c>
      <c r="B56" s="106">
        <v>130</v>
      </c>
      <c r="C56" s="107">
        <v>-7952.8</v>
      </c>
      <c r="D56" s="108">
        <v>20927.599999999999</v>
      </c>
      <c r="E56" s="107">
        <v>19399</v>
      </c>
      <c r="F56" s="109">
        <f>SUM(G56:J56)</f>
        <v>18467.120000000003</v>
      </c>
      <c r="G56" s="108">
        <v>4206.3</v>
      </c>
      <c r="H56" s="108">
        <v>4344.1000000000004</v>
      </c>
      <c r="I56" s="110">
        <v>4933.6000000000004</v>
      </c>
      <c r="J56" s="108">
        <v>4983.12</v>
      </c>
    </row>
    <row r="57" spans="1:13" ht="26.25" customHeight="1" x14ac:dyDescent="0.25">
      <c r="A57" s="105" t="s">
        <v>76</v>
      </c>
      <c r="B57" s="106">
        <v>140</v>
      </c>
      <c r="C57" s="107">
        <v>-1788.3</v>
      </c>
      <c r="D57" s="108">
        <v>4594.2</v>
      </c>
      <c r="E57" s="107">
        <v>4253.2</v>
      </c>
      <c r="F57" s="109">
        <f>SUM(G57:J57)</f>
        <v>3989.44</v>
      </c>
      <c r="G57" s="108">
        <v>905.38</v>
      </c>
      <c r="H57" s="108">
        <v>920.5</v>
      </c>
      <c r="I57" s="110">
        <v>1078.5999999999999</v>
      </c>
      <c r="J57" s="108">
        <v>1084.96</v>
      </c>
    </row>
    <row r="58" spans="1:13" ht="25.5" customHeight="1" x14ac:dyDescent="0.25">
      <c r="A58" s="105" t="s">
        <v>77</v>
      </c>
      <c r="B58" s="106">
        <v>150</v>
      </c>
      <c r="C58" s="107">
        <v>-323.89999999999998</v>
      </c>
      <c r="D58" s="111">
        <f>D59+D60+D61+D62+D63</f>
        <v>815</v>
      </c>
      <c r="E58" s="107">
        <v>983.2</v>
      </c>
      <c r="F58" s="109">
        <f t="shared" ref="F58" si="4">F59+F60+F61+F62+F63</f>
        <v>923.2</v>
      </c>
      <c r="G58" s="108">
        <f>G59+G60+G61+G62+G63</f>
        <v>203.8</v>
      </c>
      <c r="H58" s="108">
        <f t="shared" ref="H58:J58" si="5">H59+H60+H61+H62+H63</f>
        <v>183.89999999999998</v>
      </c>
      <c r="I58" s="110">
        <f t="shared" si="5"/>
        <v>328.29999999999995</v>
      </c>
      <c r="J58" s="108">
        <f t="shared" si="5"/>
        <v>207.2</v>
      </c>
    </row>
    <row r="59" spans="1:13" ht="30" hidden="1" customHeight="1" x14ac:dyDescent="0.25">
      <c r="A59" s="112" t="s">
        <v>78</v>
      </c>
      <c r="B59" s="51">
        <v>151</v>
      </c>
      <c r="C59" s="96"/>
      <c r="D59" s="67">
        <v>500</v>
      </c>
      <c r="E59" s="96">
        <v>700</v>
      </c>
      <c r="F59" s="109">
        <f>G59+H59+I59+J59</f>
        <v>500</v>
      </c>
      <c r="G59" s="67">
        <v>125</v>
      </c>
      <c r="H59" s="67">
        <v>125</v>
      </c>
      <c r="I59" s="94">
        <v>125</v>
      </c>
      <c r="J59" s="67">
        <v>125</v>
      </c>
    </row>
    <row r="60" spans="1:13" ht="30" hidden="1" customHeight="1" x14ac:dyDescent="0.25">
      <c r="A60" s="64" t="s">
        <v>79</v>
      </c>
      <c r="B60" s="51">
        <v>152</v>
      </c>
      <c r="C60" s="96"/>
      <c r="D60" s="67">
        <v>100</v>
      </c>
      <c r="E60" s="96">
        <v>90.2</v>
      </c>
      <c r="F60" s="109">
        <f>G60+H60+I60+J60</f>
        <v>90.2</v>
      </c>
      <c r="G60" s="67">
        <v>25</v>
      </c>
      <c r="H60" s="67">
        <v>15.2</v>
      </c>
      <c r="I60" s="94">
        <v>25</v>
      </c>
      <c r="J60" s="67">
        <v>25</v>
      </c>
    </row>
    <row r="61" spans="1:13" ht="30" hidden="1" customHeight="1" x14ac:dyDescent="0.25">
      <c r="A61" s="64" t="s">
        <v>80</v>
      </c>
      <c r="B61" s="51">
        <v>153</v>
      </c>
      <c r="C61" s="96"/>
      <c r="D61" s="67">
        <v>50</v>
      </c>
      <c r="E61" s="96">
        <v>50</v>
      </c>
      <c r="F61" s="109">
        <f>G61+H61+I61+J61</f>
        <v>50</v>
      </c>
      <c r="G61" s="67">
        <v>12.5</v>
      </c>
      <c r="H61" s="67">
        <v>12.5</v>
      </c>
      <c r="I61" s="94">
        <v>12.5</v>
      </c>
      <c r="J61" s="67">
        <v>12.5</v>
      </c>
    </row>
    <row r="62" spans="1:13" ht="30" hidden="1" customHeight="1" x14ac:dyDescent="0.25">
      <c r="A62" s="64" t="s">
        <v>81</v>
      </c>
      <c r="B62" s="51">
        <v>154</v>
      </c>
      <c r="C62" s="96"/>
      <c r="D62" s="67">
        <v>15</v>
      </c>
      <c r="E62" s="96">
        <v>18</v>
      </c>
      <c r="F62" s="109">
        <f>G62+H62+I62+J62</f>
        <v>33</v>
      </c>
      <c r="G62" s="67">
        <v>10</v>
      </c>
      <c r="H62" s="67">
        <v>0</v>
      </c>
      <c r="I62" s="94">
        <v>17.600000000000001</v>
      </c>
      <c r="J62" s="67">
        <v>5.4</v>
      </c>
    </row>
    <row r="63" spans="1:13" ht="41.25" hidden="1" customHeight="1" x14ac:dyDescent="0.25">
      <c r="A63" s="113" t="s">
        <v>82</v>
      </c>
      <c r="B63" s="51">
        <v>155</v>
      </c>
      <c r="C63" s="96"/>
      <c r="D63" s="67">
        <v>150</v>
      </c>
      <c r="E63" s="96">
        <v>125</v>
      </c>
      <c r="F63" s="109">
        <f>G63+H63+I63+J63</f>
        <v>250</v>
      </c>
      <c r="G63" s="67">
        <v>31.3</v>
      </c>
      <c r="H63" s="67">
        <v>31.2</v>
      </c>
      <c r="I63" s="94">
        <v>148.19999999999999</v>
      </c>
      <c r="J63" s="67">
        <v>39.299999999999997</v>
      </c>
    </row>
    <row r="64" spans="1:13" s="63" customFormat="1" ht="30" customHeight="1" x14ac:dyDescent="0.25">
      <c r="A64" s="105" t="s">
        <v>83</v>
      </c>
      <c r="B64" s="106">
        <v>160</v>
      </c>
      <c r="C64" s="107">
        <v>-297.89999999999998</v>
      </c>
      <c r="D64" s="108">
        <f t="shared" ref="D64" si="6">D65+D66+D67+D68+D69+D70</f>
        <v>1141.8</v>
      </c>
      <c r="E64" s="114">
        <v>1649.8</v>
      </c>
      <c r="F64" s="109">
        <f t="shared" ref="F64" si="7">F65+F66+F67+F68+F69+F70</f>
        <v>1119.8</v>
      </c>
      <c r="G64" s="109">
        <f>G65+G66+G67+G68+G69+G70</f>
        <v>420.25</v>
      </c>
      <c r="H64" s="109">
        <f t="shared" ref="H64:J64" si="8">H65+H66+H67+H68+H69+H70</f>
        <v>332.04999999999995</v>
      </c>
      <c r="I64" s="115">
        <f t="shared" si="8"/>
        <v>113.75</v>
      </c>
      <c r="J64" s="109">
        <f t="shared" si="8"/>
        <v>253.75</v>
      </c>
    </row>
    <row r="65" spans="1:10" ht="22.9" customHeight="1" x14ac:dyDescent="0.25">
      <c r="A65" s="116" t="s">
        <v>84</v>
      </c>
      <c r="B65" s="51">
        <v>161</v>
      </c>
      <c r="C65" s="96"/>
      <c r="D65" s="67">
        <v>26.8</v>
      </c>
      <c r="E65" s="96">
        <v>0</v>
      </c>
      <c r="F65" s="109">
        <f t="shared" ref="F65:F70" si="9">G65+H65+I65+J65</f>
        <v>0</v>
      </c>
      <c r="G65" s="67"/>
      <c r="H65" s="67"/>
      <c r="I65" s="94"/>
      <c r="J65" s="67"/>
    </row>
    <row r="66" spans="1:10" ht="24" customHeight="1" x14ac:dyDescent="0.25">
      <c r="A66" s="117" t="s">
        <v>85</v>
      </c>
      <c r="B66" s="51">
        <v>162</v>
      </c>
      <c r="C66" s="96"/>
      <c r="D66" s="67">
        <v>175</v>
      </c>
      <c r="E66" s="96">
        <v>282.60000000000002</v>
      </c>
      <c r="F66" s="109">
        <f t="shared" si="9"/>
        <v>222.60000000000002</v>
      </c>
      <c r="G66" s="67">
        <v>70.650000000000006</v>
      </c>
      <c r="H66" s="67">
        <v>70.650000000000006</v>
      </c>
      <c r="I66" s="94">
        <v>40.65</v>
      </c>
      <c r="J66" s="67">
        <v>40.65</v>
      </c>
    </row>
    <row r="67" spans="1:10" ht="21" customHeight="1" x14ac:dyDescent="0.25">
      <c r="A67" s="117" t="s">
        <v>86</v>
      </c>
      <c r="B67" s="51">
        <v>163</v>
      </c>
      <c r="C67" s="96"/>
      <c r="D67" s="67">
        <v>140</v>
      </c>
      <c r="E67" s="96">
        <v>515.6</v>
      </c>
      <c r="F67" s="109">
        <f t="shared" si="9"/>
        <v>345.59999999999997</v>
      </c>
      <c r="G67" s="67">
        <v>55.2</v>
      </c>
      <c r="H67" s="67">
        <v>130</v>
      </c>
      <c r="I67" s="94">
        <v>60.2</v>
      </c>
      <c r="J67" s="67">
        <v>100.2</v>
      </c>
    </row>
    <row r="68" spans="1:10" ht="42.75" customHeight="1" x14ac:dyDescent="0.25">
      <c r="A68" s="117" t="s">
        <v>87</v>
      </c>
      <c r="B68" s="51">
        <v>164</v>
      </c>
      <c r="C68" s="96"/>
      <c r="D68" s="67">
        <v>750</v>
      </c>
      <c r="E68" s="96">
        <v>800</v>
      </c>
      <c r="F68" s="109">
        <f t="shared" si="9"/>
        <v>500</v>
      </c>
      <c r="G68" s="67">
        <v>281.5</v>
      </c>
      <c r="H68" s="67">
        <v>118.5</v>
      </c>
      <c r="I68" s="94">
        <v>0</v>
      </c>
      <c r="J68" s="67">
        <v>100</v>
      </c>
    </row>
    <row r="69" spans="1:10" ht="24.75" customHeight="1" x14ac:dyDescent="0.25">
      <c r="A69" s="64" t="s">
        <v>88</v>
      </c>
      <c r="B69" s="51">
        <v>165</v>
      </c>
      <c r="C69" s="96"/>
      <c r="D69" s="67">
        <v>30</v>
      </c>
      <c r="E69" s="96">
        <v>31.6</v>
      </c>
      <c r="F69" s="109">
        <f t="shared" si="9"/>
        <v>31.6</v>
      </c>
      <c r="G69" s="67">
        <v>7.9</v>
      </c>
      <c r="H69" s="67">
        <v>7.9</v>
      </c>
      <c r="I69" s="94">
        <v>7.9</v>
      </c>
      <c r="J69" s="67">
        <v>7.9</v>
      </c>
    </row>
    <row r="70" spans="1:10" ht="24" customHeight="1" x14ac:dyDescent="0.25">
      <c r="A70" s="64" t="s">
        <v>89</v>
      </c>
      <c r="B70" s="51">
        <v>166</v>
      </c>
      <c r="C70" s="96"/>
      <c r="D70" s="67">
        <v>20</v>
      </c>
      <c r="E70" s="96">
        <v>20</v>
      </c>
      <c r="F70" s="109">
        <f t="shared" si="9"/>
        <v>20</v>
      </c>
      <c r="G70" s="67">
        <v>5</v>
      </c>
      <c r="H70" s="67">
        <v>5</v>
      </c>
      <c r="I70" s="94">
        <v>5</v>
      </c>
      <c r="J70" s="67">
        <v>5</v>
      </c>
    </row>
    <row r="71" spans="1:10" ht="39" customHeight="1" x14ac:dyDescent="0.25">
      <c r="A71" s="118" t="s">
        <v>90</v>
      </c>
      <c r="B71" s="106">
        <v>170</v>
      </c>
      <c r="C71" s="92"/>
      <c r="D71" s="119">
        <f>D72+D73+D74+D75+D76</f>
        <v>1100.7</v>
      </c>
      <c r="E71" s="93">
        <v>600</v>
      </c>
      <c r="F71" s="109">
        <f>G71+H71+I71+J71</f>
        <v>511.20000000000005</v>
      </c>
      <c r="G71" s="68">
        <f>G72+G73</f>
        <v>59</v>
      </c>
      <c r="H71" s="68">
        <f>H72+H73+H74+H75+H76</f>
        <v>4</v>
      </c>
      <c r="I71" s="69">
        <f>I72+I73+I74+I75+I76</f>
        <v>100.4</v>
      </c>
      <c r="J71" s="68">
        <f>J72+J73+J74+J75+J76</f>
        <v>347.8</v>
      </c>
    </row>
    <row r="72" spans="1:10" ht="30" hidden="1" customHeight="1" x14ac:dyDescent="0.25">
      <c r="A72" s="120" t="s">
        <v>91</v>
      </c>
      <c r="B72" s="51">
        <v>171</v>
      </c>
      <c r="C72" s="92"/>
      <c r="D72" s="67">
        <v>508.7</v>
      </c>
      <c r="E72" s="96">
        <v>250</v>
      </c>
      <c r="F72" s="109">
        <f>G72+H72+I72+J72</f>
        <v>250</v>
      </c>
      <c r="G72" s="67">
        <v>0</v>
      </c>
      <c r="H72" s="67">
        <v>0</v>
      </c>
      <c r="I72" s="94">
        <v>90</v>
      </c>
      <c r="J72" s="67">
        <v>160</v>
      </c>
    </row>
    <row r="73" spans="1:10" ht="30" hidden="1" customHeight="1" x14ac:dyDescent="0.25">
      <c r="A73" s="64" t="s">
        <v>92</v>
      </c>
      <c r="B73" s="51">
        <v>172</v>
      </c>
      <c r="C73" s="96">
        <v>-134.19999999999999</v>
      </c>
      <c r="D73" s="67">
        <v>540</v>
      </c>
      <c r="E73" s="96">
        <v>350</v>
      </c>
      <c r="F73" s="109">
        <f>SUM(G73:J73)</f>
        <v>256.20000000000005</v>
      </c>
      <c r="G73" s="67">
        <v>59</v>
      </c>
      <c r="H73" s="67">
        <v>4</v>
      </c>
      <c r="I73" s="94">
        <v>10.4</v>
      </c>
      <c r="J73" s="67">
        <v>182.8</v>
      </c>
    </row>
    <row r="74" spans="1:10" ht="24" hidden="1" customHeight="1" x14ac:dyDescent="0.25">
      <c r="A74" s="121" t="s">
        <v>93</v>
      </c>
      <c r="B74" s="51">
        <v>173</v>
      </c>
      <c r="C74" s="92"/>
      <c r="D74" s="67">
        <v>31.56</v>
      </c>
      <c r="E74" s="96">
        <v>0</v>
      </c>
      <c r="F74" s="109">
        <f>SUM(G74:J74)</f>
        <v>5</v>
      </c>
      <c r="G74" s="67">
        <v>0</v>
      </c>
      <c r="H74" s="67">
        <v>0</v>
      </c>
      <c r="I74" s="94">
        <v>0</v>
      </c>
      <c r="J74" s="67">
        <v>5</v>
      </c>
    </row>
    <row r="75" spans="1:10" ht="21.75" hidden="1" customHeight="1" x14ac:dyDescent="0.25">
      <c r="A75" s="64" t="s">
        <v>94</v>
      </c>
      <c r="B75" s="51">
        <v>173</v>
      </c>
      <c r="C75" s="92"/>
      <c r="D75" s="67">
        <v>20</v>
      </c>
      <c r="E75" s="96">
        <v>0</v>
      </c>
      <c r="F75" s="109">
        <f>SUM(G75:J75)</f>
        <v>0</v>
      </c>
      <c r="G75" s="67">
        <v>0</v>
      </c>
      <c r="H75" s="67">
        <v>0</v>
      </c>
      <c r="I75" s="94">
        <v>0</v>
      </c>
      <c r="J75" s="67">
        <v>0</v>
      </c>
    </row>
    <row r="76" spans="1:10" ht="21" hidden="1" customHeight="1" x14ac:dyDescent="0.25">
      <c r="A76" s="64" t="s">
        <v>95</v>
      </c>
      <c r="B76" s="51">
        <v>174</v>
      </c>
      <c r="C76" s="92"/>
      <c r="D76" s="67">
        <v>0.44</v>
      </c>
      <c r="E76" s="96">
        <v>0</v>
      </c>
      <c r="F76" s="109">
        <f>SUM(G76:J76)</f>
        <v>0</v>
      </c>
      <c r="G76" s="67">
        <v>0</v>
      </c>
      <c r="H76" s="67">
        <v>0</v>
      </c>
      <c r="I76" s="94">
        <v>0</v>
      </c>
      <c r="J76" s="67">
        <v>0</v>
      </c>
    </row>
    <row r="77" spans="1:10" s="63" customFormat="1" ht="30" hidden="1" customHeight="1" x14ac:dyDescent="0.25">
      <c r="A77" s="64" t="s">
        <v>96</v>
      </c>
      <c r="B77" s="106">
        <v>180</v>
      </c>
      <c r="C77" s="107">
        <v>-109.7</v>
      </c>
      <c r="D77" s="108">
        <v>0</v>
      </c>
      <c r="E77" s="107">
        <v>0</v>
      </c>
      <c r="F77" s="109">
        <f>SUM(G77:J77)</f>
        <v>0</v>
      </c>
      <c r="G77" s="67">
        <v>0</v>
      </c>
      <c r="H77" s="67">
        <v>0</v>
      </c>
      <c r="I77" s="94">
        <v>0</v>
      </c>
      <c r="J77" s="67">
        <v>0</v>
      </c>
    </row>
    <row r="78" spans="1:10" s="128" customFormat="1" ht="36.6" customHeight="1" x14ac:dyDescent="0.25">
      <c r="A78" s="105" t="s">
        <v>97</v>
      </c>
      <c r="B78" s="122">
        <v>190</v>
      </c>
      <c r="C78" s="123"/>
      <c r="D78" s="124">
        <f>D79+D80+D81+D82+D83+D85</f>
        <v>290</v>
      </c>
      <c r="E78" s="125">
        <v>463.9</v>
      </c>
      <c r="F78" s="126">
        <f>G78+H78+I78+J78</f>
        <v>453.85</v>
      </c>
      <c r="G78" s="126">
        <f>G79+G80+G81+G82+G83+G85+G84</f>
        <v>226.05</v>
      </c>
      <c r="H78" s="126">
        <f t="shared" ref="H78:J78" si="10">H79+H80+H81+H82+H83+H85+H84</f>
        <v>57.8</v>
      </c>
      <c r="I78" s="127">
        <f t="shared" si="10"/>
        <v>75.199999999999989</v>
      </c>
      <c r="J78" s="126">
        <f t="shared" si="10"/>
        <v>94.8</v>
      </c>
    </row>
    <row r="79" spans="1:10" ht="30" hidden="1" customHeight="1" x14ac:dyDescent="0.25">
      <c r="A79" s="64" t="s">
        <v>98</v>
      </c>
      <c r="B79" s="51">
        <v>191</v>
      </c>
      <c r="C79" s="96"/>
      <c r="D79" s="67">
        <v>30</v>
      </c>
      <c r="E79" s="96">
        <v>36</v>
      </c>
      <c r="F79" s="109">
        <f t="shared" ref="F79:F85" si="11">G79+H79+I79+J79</f>
        <v>36</v>
      </c>
      <c r="G79" s="67">
        <v>9</v>
      </c>
      <c r="H79" s="67">
        <v>9</v>
      </c>
      <c r="I79" s="94">
        <v>9</v>
      </c>
      <c r="J79" s="67">
        <v>9</v>
      </c>
    </row>
    <row r="80" spans="1:10" ht="30" hidden="1" customHeight="1" x14ac:dyDescent="0.25">
      <c r="A80" s="64" t="s">
        <v>99</v>
      </c>
      <c r="B80" s="51">
        <v>192</v>
      </c>
      <c r="C80" s="96"/>
      <c r="D80" s="67">
        <v>25</v>
      </c>
      <c r="E80" s="96">
        <v>30</v>
      </c>
      <c r="F80" s="109">
        <f t="shared" si="11"/>
        <v>45</v>
      </c>
      <c r="G80" s="67">
        <v>7.5</v>
      </c>
      <c r="H80" s="67">
        <v>7.5</v>
      </c>
      <c r="I80" s="94">
        <v>7.5</v>
      </c>
      <c r="J80" s="67">
        <v>22.5</v>
      </c>
    </row>
    <row r="81" spans="1:12" ht="30" hidden="1" customHeight="1" x14ac:dyDescent="0.25">
      <c r="A81" s="64" t="s">
        <v>100</v>
      </c>
      <c r="B81" s="51">
        <v>193</v>
      </c>
      <c r="C81" s="96"/>
      <c r="D81" s="67">
        <v>145</v>
      </c>
      <c r="E81" s="96">
        <v>210.9</v>
      </c>
      <c r="F81" s="109">
        <f t="shared" si="11"/>
        <v>222.90000000000003</v>
      </c>
      <c r="G81" s="67">
        <v>180</v>
      </c>
      <c r="H81" s="67">
        <v>13.8</v>
      </c>
      <c r="I81" s="94">
        <v>13.8</v>
      </c>
      <c r="J81" s="67">
        <v>15.3</v>
      </c>
    </row>
    <row r="82" spans="1:12" ht="30" hidden="1" customHeight="1" x14ac:dyDescent="0.25">
      <c r="A82" s="116" t="s">
        <v>84</v>
      </c>
      <c r="B82" s="51">
        <v>194</v>
      </c>
      <c r="C82" s="96"/>
      <c r="D82" s="67">
        <v>2</v>
      </c>
      <c r="E82" s="96">
        <v>17</v>
      </c>
      <c r="F82" s="109">
        <f t="shared" si="11"/>
        <v>5</v>
      </c>
      <c r="G82" s="67">
        <v>0</v>
      </c>
      <c r="H82" s="67">
        <v>0</v>
      </c>
      <c r="I82" s="94">
        <v>0</v>
      </c>
      <c r="J82" s="67">
        <v>5</v>
      </c>
    </row>
    <row r="83" spans="1:12" ht="30" hidden="1" customHeight="1" x14ac:dyDescent="0.25">
      <c r="A83" s="64" t="s">
        <v>101</v>
      </c>
      <c r="B83" s="51">
        <v>195</v>
      </c>
      <c r="C83" s="96"/>
      <c r="D83" s="67">
        <v>80</v>
      </c>
      <c r="E83" s="96">
        <v>155</v>
      </c>
      <c r="F83" s="109">
        <f t="shared" si="11"/>
        <v>50</v>
      </c>
      <c r="G83" s="67">
        <v>11.3</v>
      </c>
      <c r="H83" s="67">
        <v>6.25</v>
      </c>
      <c r="I83" s="94">
        <v>16.25</v>
      </c>
      <c r="J83" s="67">
        <v>16.2</v>
      </c>
    </row>
    <row r="84" spans="1:12" ht="30" hidden="1" customHeight="1" x14ac:dyDescent="0.25">
      <c r="A84" s="64" t="s">
        <v>102</v>
      </c>
      <c r="B84" s="51">
        <v>195</v>
      </c>
      <c r="C84" s="96"/>
      <c r="D84" s="67">
        <v>0</v>
      </c>
      <c r="E84" s="129">
        <v>0</v>
      </c>
      <c r="F84" s="109">
        <v>55</v>
      </c>
      <c r="G84" s="67">
        <v>13.75</v>
      </c>
      <c r="H84" s="67">
        <v>13.75</v>
      </c>
      <c r="I84" s="94">
        <v>13.75</v>
      </c>
      <c r="J84" s="67">
        <v>13.7</v>
      </c>
    </row>
    <row r="85" spans="1:12" ht="30" hidden="1" customHeight="1" x14ac:dyDescent="0.25">
      <c r="A85" s="130" t="s">
        <v>103</v>
      </c>
      <c r="B85" s="51">
        <v>196</v>
      </c>
      <c r="C85" s="96"/>
      <c r="D85" s="67">
        <v>8</v>
      </c>
      <c r="E85" s="96">
        <v>15</v>
      </c>
      <c r="F85" s="109">
        <f t="shared" si="11"/>
        <v>40</v>
      </c>
      <c r="G85" s="67">
        <v>4.5</v>
      </c>
      <c r="H85" s="67">
        <v>7.5</v>
      </c>
      <c r="I85" s="94">
        <v>14.9</v>
      </c>
      <c r="J85" s="67">
        <v>13.1</v>
      </c>
    </row>
    <row r="86" spans="1:12" ht="30" customHeight="1" x14ac:dyDescent="0.25">
      <c r="A86" s="131" t="s">
        <v>104</v>
      </c>
      <c r="B86" s="51">
        <v>200</v>
      </c>
      <c r="C86" s="92"/>
      <c r="D86" s="67">
        <v>300</v>
      </c>
      <c r="E86" s="96">
        <v>300</v>
      </c>
      <c r="F86" s="109">
        <f>SUM(G86:J86)</f>
        <v>300</v>
      </c>
      <c r="G86" s="67">
        <v>75</v>
      </c>
      <c r="H86" s="67">
        <v>75</v>
      </c>
      <c r="I86" s="94">
        <v>75</v>
      </c>
      <c r="J86" s="67">
        <v>75</v>
      </c>
    </row>
    <row r="87" spans="1:12" s="9" customFormat="1" ht="30" customHeight="1" x14ac:dyDescent="0.25">
      <c r="A87" s="132" t="s">
        <v>105</v>
      </c>
      <c r="B87" s="133">
        <v>210</v>
      </c>
      <c r="C87" s="134"/>
      <c r="D87" s="135">
        <f>D88+D89+D90+D91+D92+D93+D94+D95+D96+D97+D98+D99+D100+D101+D102</f>
        <v>422.38000000000005</v>
      </c>
      <c r="E87" s="136">
        <v>537.4</v>
      </c>
      <c r="F87" s="137">
        <f>SUM(G87:J87)</f>
        <v>594.39999999999986</v>
      </c>
      <c r="G87" s="137">
        <f>G88+G89+G90+G91+G92+G93+G94+G95+G96+G97+G98+G99+G100+G101+G102</f>
        <v>115.94999999999999</v>
      </c>
      <c r="H87" s="137">
        <f t="shared" ref="H87" si="12">H88+H89+H90+H91+H92+H93+H94+H95+H96+H97+H98+H99+H100+H101+H102</f>
        <v>99.35</v>
      </c>
      <c r="I87" s="138">
        <f>I88+I89+I90+I91+I92+I93+I94+I95+I96+I97+I98+I99+I100+I101+I102+I103</f>
        <v>179.64999999999998</v>
      </c>
      <c r="J87" s="137">
        <f>J88+J89+J90+J91+J92+J93+J94+J95+J96+J97+J98+J99+J100+J101+J102+J103</f>
        <v>199.45</v>
      </c>
    </row>
    <row r="88" spans="1:12" ht="30" hidden="1" customHeight="1" x14ac:dyDescent="0.25">
      <c r="A88" s="64" t="s">
        <v>106</v>
      </c>
      <c r="B88" s="51">
        <v>211</v>
      </c>
      <c r="C88" s="92"/>
      <c r="D88" s="67">
        <v>80.319999999999993</v>
      </c>
      <c r="E88" s="139">
        <v>86.4</v>
      </c>
      <c r="F88" s="109">
        <f>G88+H88+I88+J88</f>
        <v>86.399999999999991</v>
      </c>
      <c r="G88" s="139">
        <v>22.4</v>
      </c>
      <c r="H88" s="139">
        <v>21.3</v>
      </c>
      <c r="I88" s="140">
        <v>21.4</v>
      </c>
      <c r="J88" s="139">
        <v>21.3</v>
      </c>
    </row>
    <row r="89" spans="1:12" ht="30" hidden="1" customHeight="1" x14ac:dyDescent="0.25">
      <c r="A89" s="64" t="s">
        <v>107</v>
      </c>
      <c r="B89" s="51">
        <v>212</v>
      </c>
      <c r="C89" s="92"/>
      <c r="D89" s="67">
        <v>15.6</v>
      </c>
      <c r="E89" s="141">
        <v>15.6</v>
      </c>
      <c r="F89" s="109">
        <f t="shared" ref="F89:F102" si="13">G89+H89+I89+J89</f>
        <v>15.6</v>
      </c>
      <c r="G89" s="141">
        <v>3.9</v>
      </c>
      <c r="H89" s="141">
        <v>3.9</v>
      </c>
      <c r="I89" s="142">
        <v>3.9</v>
      </c>
      <c r="J89" s="141">
        <v>3.9</v>
      </c>
    </row>
    <row r="90" spans="1:12" ht="30" hidden="1" customHeight="1" x14ac:dyDescent="0.25">
      <c r="A90" s="64" t="s">
        <v>108</v>
      </c>
      <c r="B90" s="51">
        <v>213</v>
      </c>
      <c r="C90" s="92"/>
      <c r="D90" s="67">
        <v>7.2</v>
      </c>
      <c r="E90" s="141">
        <v>22.8</v>
      </c>
      <c r="F90" s="109">
        <f t="shared" si="13"/>
        <v>9.6</v>
      </c>
      <c r="G90" s="141">
        <v>2.4</v>
      </c>
      <c r="H90" s="141">
        <v>2.4</v>
      </c>
      <c r="I90" s="142">
        <v>2.4</v>
      </c>
      <c r="J90" s="141">
        <v>2.4</v>
      </c>
    </row>
    <row r="91" spans="1:12" ht="30" hidden="1" customHeight="1" x14ac:dyDescent="0.25">
      <c r="A91" s="64" t="s">
        <v>109</v>
      </c>
      <c r="B91" s="51">
        <v>214</v>
      </c>
      <c r="C91" s="92"/>
      <c r="D91" s="67">
        <v>13</v>
      </c>
      <c r="E91" s="141">
        <v>20</v>
      </c>
      <c r="F91" s="109">
        <f t="shared" si="13"/>
        <v>27</v>
      </c>
      <c r="G91" s="141">
        <v>0</v>
      </c>
      <c r="H91" s="141">
        <v>0</v>
      </c>
      <c r="I91" s="143">
        <v>27</v>
      </c>
      <c r="J91" s="141">
        <v>0</v>
      </c>
    </row>
    <row r="92" spans="1:12" ht="30" hidden="1" customHeight="1" x14ac:dyDescent="0.25">
      <c r="A92" s="64" t="s">
        <v>110</v>
      </c>
      <c r="B92" s="51">
        <v>215</v>
      </c>
      <c r="C92" s="92"/>
      <c r="D92" s="67">
        <v>0.52</v>
      </c>
      <c r="E92" s="144">
        <v>3</v>
      </c>
      <c r="F92" s="109">
        <f t="shared" si="13"/>
        <v>3</v>
      </c>
      <c r="G92" s="144">
        <v>0.75</v>
      </c>
      <c r="H92" s="144">
        <v>0.75</v>
      </c>
      <c r="I92" s="145">
        <v>0.75</v>
      </c>
      <c r="J92" s="144">
        <v>0.75</v>
      </c>
    </row>
    <row r="93" spans="1:12" ht="30" hidden="1" customHeight="1" x14ac:dyDescent="0.25">
      <c r="A93" s="64" t="s">
        <v>111</v>
      </c>
      <c r="B93" s="51">
        <v>216</v>
      </c>
      <c r="C93" s="92"/>
      <c r="D93" s="67">
        <v>90</v>
      </c>
      <c r="E93" s="146">
        <v>90</v>
      </c>
      <c r="F93" s="109">
        <f t="shared" si="13"/>
        <v>90</v>
      </c>
      <c r="G93" s="146">
        <v>22.5</v>
      </c>
      <c r="H93" s="146">
        <v>22.5</v>
      </c>
      <c r="I93" s="147">
        <v>22.5</v>
      </c>
      <c r="J93" s="146">
        <v>22.5</v>
      </c>
    </row>
    <row r="94" spans="1:12" ht="30" hidden="1" customHeight="1" x14ac:dyDescent="0.25">
      <c r="A94" s="64" t="s">
        <v>112</v>
      </c>
      <c r="B94" s="51">
        <v>217</v>
      </c>
      <c r="C94" s="92"/>
      <c r="D94" s="67">
        <v>49</v>
      </c>
      <c r="E94" s="144">
        <v>49</v>
      </c>
      <c r="F94" s="109">
        <f t="shared" si="13"/>
        <v>49</v>
      </c>
      <c r="G94" s="144">
        <v>0</v>
      </c>
      <c r="H94" s="144">
        <v>0</v>
      </c>
      <c r="I94" s="148">
        <v>0</v>
      </c>
      <c r="J94" s="144">
        <v>49</v>
      </c>
    </row>
    <row r="95" spans="1:12" ht="24.75" hidden="1" customHeight="1" x14ac:dyDescent="0.25">
      <c r="A95" s="64" t="s">
        <v>113</v>
      </c>
      <c r="B95" s="51">
        <v>218</v>
      </c>
      <c r="C95" s="92"/>
      <c r="D95" s="67">
        <v>23</v>
      </c>
      <c r="E95" s="144">
        <v>30</v>
      </c>
      <c r="F95" s="109">
        <f t="shared" si="13"/>
        <v>30</v>
      </c>
      <c r="G95" s="144">
        <v>0</v>
      </c>
      <c r="H95" s="144">
        <v>0</v>
      </c>
      <c r="I95" s="148">
        <v>30</v>
      </c>
      <c r="J95" s="144">
        <v>0</v>
      </c>
    </row>
    <row r="96" spans="1:12" ht="30" hidden="1" customHeight="1" x14ac:dyDescent="0.25">
      <c r="A96" s="64" t="s">
        <v>114</v>
      </c>
      <c r="B96" s="51">
        <v>219</v>
      </c>
      <c r="C96" s="92"/>
      <c r="D96" s="67">
        <v>45.84</v>
      </c>
      <c r="E96" s="144">
        <v>90</v>
      </c>
      <c r="F96" s="109">
        <f t="shared" si="13"/>
        <v>153.19999999999999</v>
      </c>
      <c r="G96" s="144">
        <v>15.5</v>
      </c>
      <c r="H96" s="144">
        <v>20</v>
      </c>
      <c r="I96" s="145">
        <v>43.2</v>
      </c>
      <c r="J96" s="144">
        <v>74.5</v>
      </c>
      <c r="L96" s="1" t="s">
        <v>40</v>
      </c>
    </row>
    <row r="97" spans="1:10" ht="30" hidden="1" customHeight="1" x14ac:dyDescent="0.25">
      <c r="A97" s="64" t="s">
        <v>115</v>
      </c>
      <c r="B97" s="51">
        <v>220</v>
      </c>
      <c r="C97" s="92"/>
      <c r="D97" s="67">
        <v>1.3</v>
      </c>
      <c r="E97" s="149">
        <v>1</v>
      </c>
      <c r="F97" s="109">
        <f t="shared" si="13"/>
        <v>1</v>
      </c>
      <c r="G97" s="149">
        <v>0.25</v>
      </c>
      <c r="H97" s="149">
        <v>0.25</v>
      </c>
      <c r="I97" s="148">
        <v>0.25</v>
      </c>
      <c r="J97" s="149">
        <v>0.25</v>
      </c>
    </row>
    <row r="98" spans="1:10" ht="30" hidden="1" customHeight="1" x14ac:dyDescent="0.25">
      <c r="A98" s="64" t="s">
        <v>116</v>
      </c>
      <c r="B98" s="51">
        <v>221</v>
      </c>
      <c r="C98" s="92"/>
      <c r="D98" s="67">
        <v>25</v>
      </c>
      <c r="E98" s="150">
        <v>25</v>
      </c>
      <c r="F98" s="109">
        <f t="shared" si="13"/>
        <v>25</v>
      </c>
      <c r="G98" s="150">
        <v>6.25</v>
      </c>
      <c r="H98" s="150">
        <v>6.25</v>
      </c>
      <c r="I98" s="151">
        <v>6.25</v>
      </c>
      <c r="J98" s="150">
        <v>6.25</v>
      </c>
    </row>
    <row r="99" spans="1:10" ht="30" hidden="1" customHeight="1" x14ac:dyDescent="0.25">
      <c r="A99" s="64" t="s">
        <v>117</v>
      </c>
      <c r="B99" s="51">
        <v>222</v>
      </c>
      <c r="C99" s="92"/>
      <c r="D99" s="67">
        <v>26</v>
      </c>
      <c r="E99" s="144">
        <v>40</v>
      </c>
      <c r="F99" s="109">
        <f t="shared" si="13"/>
        <v>40</v>
      </c>
      <c r="G99" s="144">
        <v>10</v>
      </c>
      <c r="H99" s="144">
        <v>10</v>
      </c>
      <c r="I99" s="145">
        <v>10</v>
      </c>
      <c r="J99" s="144">
        <v>10</v>
      </c>
    </row>
    <row r="100" spans="1:10" ht="30" hidden="1" customHeight="1" x14ac:dyDescent="0.25">
      <c r="A100" s="64" t="s">
        <v>118</v>
      </c>
      <c r="B100" s="51">
        <v>223</v>
      </c>
      <c r="C100" s="92"/>
      <c r="D100" s="67">
        <v>4</v>
      </c>
      <c r="E100" s="144">
        <v>8</v>
      </c>
      <c r="F100" s="109">
        <f t="shared" si="13"/>
        <v>8</v>
      </c>
      <c r="G100" s="144">
        <v>2</v>
      </c>
      <c r="H100" s="144">
        <v>2</v>
      </c>
      <c r="I100" s="145">
        <v>2</v>
      </c>
      <c r="J100" s="144">
        <v>2</v>
      </c>
    </row>
    <row r="101" spans="1:10" ht="30" hidden="1" customHeight="1" x14ac:dyDescent="0.25">
      <c r="A101" s="64" t="s">
        <v>119</v>
      </c>
      <c r="B101" s="51">
        <v>224</v>
      </c>
      <c r="C101" s="92"/>
      <c r="D101" s="67">
        <v>6.6</v>
      </c>
      <c r="E101" s="144">
        <v>6.6</v>
      </c>
      <c r="F101" s="109">
        <f t="shared" si="13"/>
        <v>6.6</v>
      </c>
      <c r="G101" s="144">
        <v>0</v>
      </c>
      <c r="H101" s="144">
        <v>0</v>
      </c>
      <c r="I101" s="145">
        <v>0</v>
      </c>
      <c r="J101" s="144">
        <v>6.6</v>
      </c>
    </row>
    <row r="102" spans="1:10" ht="30" hidden="1" customHeight="1" x14ac:dyDescent="0.25">
      <c r="A102" s="64" t="s">
        <v>120</v>
      </c>
      <c r="B102" s="51">
        <v>225</v>
      </c>
      <c r="C102" s="92"/>
      <c r="D102" s="67">
        <v>35</v>
      </c>
      <c r="E102" s="144">
        <v>50</v>
      </c>
      <c r="F102" s="109">
        <f t="shared" si="13"/>
        <v>50</v>
      </c>
      <c r="G102" s="144">
        <v>30</v>
      </c>
      <c r="H102" s="144">
        <v>10</v>
      </c>
      <c r="I102" s="145">
        <v>10</v>
      </c>
      <c r="J102" s="144">
        <v>0</v>
      </c>
    </row>
    <row r="103" spans="1:10" ht="24" hidden="1" customHeight="1" x14ac:dyDescent="0.25">
      <c r="A103" s="64" t="s">
        <v>121</v>
      </c>
      <c r="B103" s="51">
        <v>226</v>
      </c>
      <c r="C103" s="92"/>
      <c r="D103" s="67">
        <v>0</v>
      </c>
      <c r="E103" s="144">
        <v>0</v>
      </c>
      <c r="F103" s="109">
        <f>G103+H103+I103+J103</f>
        <v>0</v>
      </c>
      <c r="G103" s="144">
        <v>0</v>
      </c>
      <c r="H103" s="144">
        <v>0</v>
      </c>
      <c r="I103" s="145">
        <v>0</v>
      </c>
      <c r="J103" s="144">
        <v>0</v>
      </c>
    </row>
    <row r="104" spans="1:10" ht="93" customHeight="1" x14ac:dyDescent="0.25">
      <c r="A104" s="90" t="s">
        <v>122</v>
      </c>
      <c r="B104" s="101">
        <v>300</v>
      </c>
      <c r="C104" s="92"/>
      <c r="D104" s="67">
        <f>D51</f>
        <v>1000</v>
      </c>
      <c r="E104" s="152">
        <v>1505.5</v>
      </c>
      <c r="F104" s="68">
        <f>SUM(G104:J104)</f>
        <v>1875.5</v>
      </c>
      <c r="G104" s="68">
        <f>G105+G113+G114+G115+G116+G112+G117</f>
        <v>902.5</v>
      </c>
      <c r="H104" s="68">
        <f t="shared" ref="H104:J104" si="14">H105+H113+H114+H115+H116+H112+H117</f>
        <v>433.70000000000005</v>
      </c>
      <c r="I104" s="69">
        <f>I105+I113+I114+I115+I116+I112+I117</f>
        <v>422.2</v>
      </c>
      <c r="J104" s="68">
        <f t="shared" si="14"/>
        <v>117.1</v>
      </c>
    </row>
    <row r="105" spans="1:10" ht="30" hidden="1" customHeight="1" x14ac:dyDescent="0.25">
      <c r="A105" s="153" t="s">
        <v>90</v>
      </c>
      <c r="B105" s="101">
        <v>301</v>
      </c>
      <c r="C105" s="92"/>
      <c r="D105" s="67">
        <f>D106+D107</f>
        <v>630.4</v>
      </c>
      <c r="E105" s="154">
        <v>919.3</v>
      </c>
      <c r="F105" s="68">
        <f>F106+F107+F109+F110+F111</f>
        <v>1169.3</v>
      </c>
      <c r="G105" s="67">
        <f>G106+G107+G109+G110+G111</f>
        <v>593.5</v>
      </c>
      <c r="H105" s="67">
        <f>H106+H107+H109+H110+H111</f>
        <v>194.70000000000002</v>
      </c>
      <c r="I105" s="94">
        <f>I106+I107+I109+I110+I111</f>
        <v>343.2</v>
      </c>
      <c r="J105" s="67">
        <f>J106+J107+J109+J110+J111</f>
        <v>37.9</v>
      </c>
    </row>
    <row r="106" spans="1:10" ht="30" hidden="1" customHeight="1" x14ac:dyDescent="0.3">
      <c r="A106" s="155" t="s">
        <v>123</v>
      </c>
      <c r="B106" s="156">
        <v>302</v>
      </c>
      <c r="C106" s="157"/>
      <c r="D106" s="80">
        <v>90.8</v>
      </c>
      <c r="E106" s="158">
        <v>388.4</v>
      </c>
      <c r="F106" s="68">
        <f>G106+H106+I106+J106</f>
        <v>575.1</v>
      </c>
      <c r="G106" s="80">
        <v>165.5</v>
      </c>
      <c r="H106" s="80">
        <v>157</v>
      </c>
      <c r="I106" s="82">
        <v>252.6</v>
      </c>
      <c r="J106" s="67">
        <v>0</v>
      </c>
    </row>
    <row r="107" spans="1:10" ht="27" hidden="1" customHeight="1" x14ac:dyDescent="0.3">
      <c r="A107" s="155" t="s">
        <v>92</v>
      </c>
      <c r="B107" s="156">
        <v>303</v>
      </c>
      <c r="C107" s="157"/>
      <c r="D107" s="80">
        <v>539.6</v>
      </c>
      <c r="E107" s="158">
        <v>454.3</v>
      </c>
      <c r="F107" s="68">
        <f t="shared" ref="F107:F112" si="15">G107+H107+I107+J107</f>
        <v>517.6</v>
      </c>
      <c r="G107" s="80">
        <v>415.1</v>
      </c>
      <c r="H107" s="80">
        <v>24.8</v>
      </c>
      <c r="I107" s="82">
        <v>77.7</v>
      </c>
      <c r="J107" s="67">
        <v>0</v>
      </c>
    </row>
    <row r="108" spans="1:10" ht="13.15" hidden="1" customHeight="1" x14ac:dyDescent="0.3">
      <c r="A108" s="159" t="s">
        <v>93</v>
      </c>
      <c r="B108" s="101"/>
      <c r="C108" s="92"/>
      <c r="D108" s="67">
        <v>0</v>
      </c>
      <c r="E108" s="154"/>
      <c r="F108" s="68">
        <f t="shared" si="15"/>
        <v>0</v>
      </c>
      <c r="G108" s="67"/>
      <c r="H108" s="67"/>
      <c r="I108" s="94"/>
      <c r="J108" s="67"/>
    </row>
    <row r="109" spans="1:10" ht="30" hidden="1" customHeight="1" x14ac:dyDescent="0.3">
      <c r="A109" s="160" t="s">
        <v>124</v>
      </c>
      <c r="B109" s="101">
        <v>304</v>
      </c>
      <c r="C109" s="92"/>
      <c r="D109" s="67">
        <v>0</v>
      </c>
      <c r="E109" s="154">
        <v>31.6</v>
      </c>
      <c r="F109" s="68">
        <f t="shared" si="15"/>
        <v>31.6</v>
      </c>
      <c r="G109" s="67">
        <v>7.9</v>
      </c>
      <c r="H109" s="67">
        <v>7.9</v>
      </c>
      <c r="I109" s="94">
        <v>7.9</v>
      </c>
      <c r="J109" s="67">
        <v>7.9</v>
      </c>
    </row>
    <row r="110" spans="1:10" ht="30" hidden="1" customHeight="1" x14ac:dyDescent="0.3">
      <c r="A110" s="159" t="s">
        <v>94</v>
      </c>
      <c r="B110" s="101">
        <v>305</v>
      </c>
      <c r="C110" s="92"/>
      <c r="D110" s="67">
        <v>0</v>
      </c>
      <c r="E110" s="154">
        <v>20</v>
      </c>
      <c r="F110" s="68">
        <f t="shared" si="15"/>
        <v>20</v>
      </c>
      <c r="G110" s="67">
        <v>5</v>
      </c>
      <c r="H110" s="67">
        <v>5</v>
      </c>
      <c r="I110" s="94">
        <v>5</v>
      </c>
      <c r="J110" s="67">
        <v>5</v>
      </c>
    </row>
    <row r="111" spans="1:10" ht="30" hidden="1" customHeight="1" x14ac:dyDescent="0.3">
      <c r="A111" s="161" t="s">
        <v>125</v>
      </c>
      <c r="B111" s="101">
        <v>306</v>
      </c>
      <c r="C111" s="92"/>
      <c r="D111" s="67">
        <v>0</v>
      </c>
      <c r="E111" s="154">
        <v>25</v>
      </c>
      <c r="F111" s="68">
        <f t="shared" si="15"/>
        <v>25</v>
      </c>
      <c r="G111" s="67">
        <v>0</v>
      </c>
      <c r="H111" s="67">
        <v>0</v>
      </c>
      <c r="I111" s="94">
        <v>0</v>
      </c>
      <c r="J111" s="67">
        <v>25</v>
      </c>
    </row>
    <row r="112" spans="1:10" ht="48.75" hidden="1" customHeight="1" x14ac:dyDescent="0.25">
      <c r="A112" s="162" t="s">
        <v>126</v>
      </c>
      <c r="B112" s="101">
        <v>307</v>
      </c>
      <c r="C112" s="92"/>
      <c r="D112" s="67">
        <v>20</v>
      </c>
      <c r="E112" s="154">
        <v>0</v>
      </c>
      <c r="F112" s="68">
        <f t="shared" si="15"/>
        <v>0</v>
      </c>
      <c r="G112" s="67">
        <v>0</v>
      </c>
      <c r="H112" s="67">
        <v>0</v>
      </c>
      <c r="I112" s="94">
        <v>0</v>
      </c>
      <c r="J112" s="67">
        <v>0</v>
      </c>
    </row>
    <row r="113" spans="1:10" ht="30" hidden="1" customHeight="1" x14ac:dyDescent="0.25">
      <c r="A113" s="162" t="s">
        <v>127</v>
      </c>
      <c r="B113" s="101">
        <v>308</v>
      </c>
      <c r="C113" s="92"/>
      <c r="D113" s="67">
        <v>279.60000000000002</v>
      </c>
      <c r="E113" s="154">
        <v>316.2</v>
      </c>
      <c r="F113" s="68">
        <f>G113+H113+I113+J113</f>
        <v>316.2</v>
      </c>
      <c r="G113" s="67">
        <v>79</v>
      </c>
      <c r="H113" s="67">
        <v>79</v>
      </c>
      <c r="I113" s="94">
        <v>79</v>
      </c>
      <c r="J113" s="67">
        <v>79.2</v>
      </c>
    </row>
    <row r="114" spans="1:10" ht="30" hidden="1" customHeight="1" x14ac:dyDescent="0.25">
      <c r="A114" s="162" t="s">
        <v>128</v>
      </c>
      <c r="B114" s="101">
        <v>309</v>
      </c>
      <c r="C114" s="92"/>
      <c r="D114" s="67">
        <v>60</v>
      </c>
      <c r="E114" s="154">
        <v>60</v>
      </c>
      <c r="F114" s="68">
        <f t="shared" ref="F114:F117" si="16">G114+H114+I114+J114</f>
        <v>60</v>
      </c>
      <c r="G114" s="67">
        <v>30</v>
      </c>
      <c r="H114" s="67">
        <v>30</v>
      </c>
      <c r="I114" s="94">
        <v>0</v>
      </c>
      <c r="J114" s="67">
        <v>0</v>
      </c>
    </row>
    <row r="115" spans="1:10" ht="30" hidden="1" customHeight="1" x14ac:dyDescent="0.25">
      <c r="A115" s="162" t="s">
        <v>129</v>
      </c>
      <c r="B115" s="101">
        <v>310</v>
      </c>
      <c r="C115" s="92"/>
      <c r="D115" s="67">
        <v>10</v>
      </c>
      <c r="E115" s="154">
        <v>10</v>
      </c>
      <c r="F115" s="68">
        <f t="shared" si="16"/>
        <v>10</v>
      </c>
      <c r="G115" s="67">
        <v>0</v>
      </c>
      <c r="H115" s="67">
        <v>10</v>
      </c>
      <c r="I115" s="94">
        <v>0</v>
      </c>
      <c r="J115" s="67">
        <v>0</v>
      </c>
    </row>
    <row r="116" spans="1:10" ht="30" hidden="1" customHeight="1" x14ac:dyDescent="0.25">
      <c r="A116" s="162" t="s">
        <v>130</v>
      </c>
      <c r="B116" s="101">
        <v>311</v>
      </c>
      <c r="C116" s="92"/>
      <c r="D116" s="67">
        <v>0</v>
      </c>
      <c r="E116" s="154">
        <v>200</v>
      </c>
      <c r="F116" s="68">
        <f t="shared" si="16"/>
        <v>200</v>
      </c>
      <c r="G116" s="67">
        <v>200</v>
      </c>
      <c r="H116" s="67">
        <v>0</v>
      </c>
      <c r="I116" s="94">
        <v>0</v>
      </c>
      <c r="J116" s="67">
        <v>0</v>
      </c>
    </row>
    <row r="117" spans="1:10" ht="30" hidden="1" customHeight="1" x14ac:dyDescent="0.25">
      <c r="A117" s="163" t="s">
        <v>131</v>
      </c>
      <c r="B117" s="156">
        <v>312</v>
      </c>
      <c r="C117" s="157"/>
      <c r="D117" s="80"/>
      <c r="E117" s="158">
        <v>0</v>
      </c>
      <c r="F117" s="68">
        <f t="shared" si="16"/>
        <v>120</v>
      </c>
      <c r="G117" s="80">
        <v>0</v>
      </c>
      <c r="H117" s="80">
        <v>120</v>
      </c>
      <c r="I117" s="82">
        <v>0</v>
      </c>
      <c r="J117" s="80">
        <v>0</v>
      </c>
    </row>
    <row r="118" spans="1:10" s="16" customFormat="1" ht="30" customHeight="1" x14ac:dyDescent="0.25">
      <c r="A118" s="164" t="s">
        <v>132</v>
      </c>
      <c r="B118" s="165">
        <v>320</v>
      </c>
      <c r="C118" s="166">
        <f>SUM(C119:C124)</f>
        <v>-24.5</v>
      </c>
      <c r="D118" s="167">
        <v>1275</v>
      </c>
      <c r="E118" s="136">
        <v>480.2</v>
      </c>
      <c r="F118" s="137">
        <f t="shared" ref="F118:F124" si="17">SUM(G118:J118)</f>
        <v>480.2</v>
      </c>
      <c r="G118" s="137">
        <f>SUM(G119:G124)</f>
        <v>76.8</v>
      </c>
      <c r="H118" s="137">
        <f>SUM(H119:H124)</f>
        <v>126.9</v>
      </c>
      <c r="I118" s="138">
        <f>SUM(I119:I124)</f>
        <v>1</v>
      </c>
      <c r="J118" s="137">
        <f>SUM(J119:J124)</f>
        <v>275.5</v>
      </c>
    </row>
    <row r="119" spans="1:10" ht="0.75" customHeight="1" x14ac:dyDescent="0.25">
      <c r="A119" s="168" t="s">
        <v>133</v>
      </c>
      <c r="B119" s="169">
        <v>321</v>
      </c>
      <c r="C119" s="92"/>
      <c r="D119" s="67">
        <v>0</v>
      </c>
      <c r="E119" s="170">
        <v>0</v>
      </c>
      <c r="F119" s="109">
        <f t="shared" si="17"/>
        <v>0</v>
      </c>
      <c r="G119" s="67">
        <v>0</v>
      </c>
      <c r="H119" s="67">
        <v>0</v>
      </c>
      <c r="I119" s="94">
        <v>0</v>
      </c>
      <c r="J119" s="67">
        <v>0</v>
      </c>
    </row>
    <row r="120" spans="1:10" ht="30" hidden="1" customHeight="1" x14ac:dyDescent="0.25">
      <c r="A120" s="64" t="s">
        <v>134</v>
      </c>
      <c r="B120" s="171">
        <v>322</v>
      </c>
      <c r="C120" s="96">
        <v>-24.5</v>
      </c>
      <c r="D120" s="67">
        <v>0</v>
      </c>
      <c r="E120" s="170">
        <v>230</v>
      </c>
      <c r="F120" s="68">
        <f t="shared" si="17"/>
        <v>200</v>
      </c>
      <c r="G120" s="67">
        <v>0</v>
      </c>
      <c r="H120" s="67">
        <v>0</v>
      </c>
      <c r="I120" s="94">
        <v>0</v>
      </c>
      <c r="J120" s="67">
        <v>200</v>
      </c>
    </row>
    <row r="121" spans="1:10" ht="30" hidden="1" customHeight="1" x14ac:dyDescent="0.25">
      <c r="A121" s="64" t="s">
        <v>135</v>
      </c>
      <c r="B121" s="169">
        <v>323</v>
      </c>
      <c r="C121" s="92"/>
      <c r="D121" s="67">
        <v>0</v>
      </c>
      <c r="E121" s="170">
        <v>250.2</v>
      </c>
      <c r="F121" s="68">
        <f t="shared" si="17"/>
        <v>280.2</v>
      </c>
      <c r="G121" s="67">
        <v>76.8</v>
      </c>
      <c r="H121" s="67">
        <v>126.9</v>
      </c>
      <c r="I121" s="94">
        <v>1</v>
      </c>
      <c r="J121" s="67">
        <v>75.5</v>
      </c>
    </row>
    <row r="122" spans="1:10" ht="30" hidden="1" customHeight="1" x14ac:dyDescent="0.25">
      <c r="A122" s="64" t="s">
        <v>136</v>
      </c>
      <c r="B122" s="171">
        <v>324</v>
      </c>
      <c r="C122" s="92"/>
      <c r="D122" s="67">
        <v>0</v>
      </c>
      <c r="E122" s="170">
        <v>0</v>
      </c>
      <c r="F122" s="68">
        <f t="shared" si="17"/>
        <v>0</v>
      </c>
      <c r="G122" s="67">
        <v>0</v>
      </c>
      <c r="H122" s="67">
        <v>0</v>
      </c>
      <c r="I122" s="94">
        <v>0</v>
      </c>
      <c r="J122" s="67">
        <v>0</v>
      </c>
    </row>
    <row r="123" spans="1:10" ht="42.75" hidden="1" customHeight="1" x14ac:dyDescent="0.25">
      <c r="A123" s="64" t="s">
        <v>137</v>
      </c>
      <c r="B123" s="169">
        <v>325</v>
      </c>
      <c r="C123" s="92"/>
      <c r="D123" s="67">
        <v>0</v>
      </c>
      <c r="E123" s="170">
        <v>0</v>
      </c>
      <c r="F123" s="68">
        <f t="shared" si="17"/>
        <v>0</v>
      </c>
      <c r="G123" s="67">
        <v>0</v>
      </c>
      <c r="H123" s="67">
        <v>0</v>
      </c>
      <c r="I123" s="94">
        <v>0</v>
      </c>
      <c r="J123" s="67">
        <v>0</v>
      </c>
    </row>
    <row r="124" spans="1:10" ht="30" hidden="1" customHeight="1" x14ac:dyDescent="0.25">
      <c r="A124" s="64" t="s">
        <v>138</v>
      </c>
      <c r="B124" s="101">
        <v>326</v>
      </c>
      <c r="C124" s="92"/>
      <c r="D124" s="67">
        <v>0</v>
      </c>
      <c r="E124" s="170">
        <v>0</v>
      </c>
      <c r="F124" s="68">
        <f t="shared" si="17"/>
        <v>0</v>
      </c>
      <c r="G124" s="67">
        <v>0</v>
      </c>
      <c r="H124" s="67">
        <v>0</v>
      </c>
      <c r="I124" s="94">
        <v>0</v>
      </c>
      <c r="J124" s="67">
        <v>0</v>
      </c>
    </row>
    <row r="125" spans="1:10" ht="30" customHeight="1" x14ac:dyDescent="0.25">
      <c r="A125" s="233" t="s">
        <v>139</v>
      </c>
      <c r="B125" s="231"/>
      <c r="C125" s="231"/>
      <c r="D125" s="231"/>
      <c r="E125" s="11"/>
      <c r="F125" s="172"/>
      <c r="J125" s="104"/>
    </row>
    <row r="126" spans="1:10" ht="29.25" customHeight="1" x14ac:dyDescent="0.25">
      <c r="A126" s="64" t="s">
        <v>140</v>
      </c>
      <c r="B126" s="51">
        <v>330</v>
      </c>
      <c r="C126" s="173">
        <f>SUM(C127:C130)</f>
        <v>44.9</v>
      </c>
      <c r="D126" s="119"/>
      <c r="E126" s="174">
        <v>0</v>
      </c>
      <c r="F126" s="109">
        <f t="shared" ref="F126:F140" si="18">SUM(G126:J126)</f>
        <v>0</v>
      </c>
      <c r="G126" s="109">
        <f>SUM(G127:G130)</f>
        <v>0</v>
      </c>
      <c r="H126" s="109">
        <f>SUM(H127:H130)</f>
        <v>0</v>
      </c>
      <c r="I126" s="115">
        <f>SUM(I127:I130)</f>
        <v>0</v>
      </c>
      <c r="J126" s="109">
        <f>SUM(J127:J130)</f>
        <v>0</v>
      </c>
    </row>
    <row r="127" spans="1:10" ht="1.5" hidden="1" customHeight="1" x14ac:dyDescent="0.25">
      <c r="A127" s="100" t="s">
        <v>141</v>
      </c>
      <c r="B127" s="101">
        <v>340</v>
      </c>
      <c r="C127" s="92"/>
      <c r="D127" s="80"/>
      <c r="E127" s="170">
        <v>0</v>
      </c>
      <c r="F127" s="68">
        <f t="shared" si="18"/>
        <v>0</v>
      </c>
      <c r="G127" s="67">
        <v>0</v>
      </c>
      <c r="H127" s="67">
        <v>0</v>
      </c>
      <c r="I127" s="94">
        <v>0</v>
      </c>
      <c r="J127" s="67">
        <v>0</v>
      </c>
    </row>
    <row r="128" spans="1:10" ht="30" hidden="1" customHeight="1" x14ac:dyDescent="0.25">
      <c r="A128" s="100" t="s">
        <v>142</v>
      </c>
      <c r="B128" s="101">
        <v>350</v>
      </c>
      <c r="C128" s="92"/>
      <c r="D128" s="80"/>
      <c r="E128" s="170">
        <v>0</v>
      </c>
      <c r="F128" s="68">
        <f t="shared" si="18"/>
        <v>0</v>
      </c>
      <c r="G128" s="67">
        <v>0</v>
      </c>
      <c r="H128" s="67">
        <v>0</v>
      </c>
      <c r="I128" s="94">
        <v>0</v>
      </c>
      <c r="J128" s="67">
        <v>0</v>
      </c>
    </row>
    <row r="129" spans="1:13" ht="30" hidden="1" customHeight="1" x14ac:dyDescent="0.25">
      <c r="A129" s="100" t="s">
        <v>143</v>
      </c>
      <c r="B129" s="101">
        <v>360</v>
      </c>
      <c r="C129" s="96">
        <v>44.9</v>
      </c>
      <c r="D129" s="80"/>
      <c r="E129" s="170">
        <v>0</v>
      </c>
      <c r="F129" s="68">
        <f t="shared" si="18"/>
        <v>0</v>
      </c>
      <c r="G129" s="67">
        <v>0</v>
      </c>
      <c r="H129" s="67">
        <v>0</v>
      </c>
      <c r="I129" s="94">
        <v>0</v>
      </c>
      <c r="J129" s="67">
        <v>0</v>
      </c>
    </row>
    <row r="130" spans="1:13" ht="30" hidden="1" customHeight="1" x14ac:dyDescent="0.25">
      <c r="A130" s="64" t="s">
        <v>144</v>
      </c>
      <c r="B130" s="51">
        <v>370</v>
      </c>
      <c r="C130" s="92"/>
      <c r="D130" s="80"/>
      <c r="E130" s="170">
        <v>0</v>
      </c>
      <c r="F130" s="68">
        <f t="shared" si="18"/>
        <v>0</v>
      </c>
      <c r="G130" s="67">
        <v>0</v>
      </c>
      <c r="H130" s="67">
        <v>0</v>
      </c>
      <c r="I130" s="94">
        <v>0</v>
      </c>
      <c r="J130" s="67">
        <v>0</v>
      </c>
      <c r="M130" s="1">
        <v>0</v>
      </c>
    </row>
    <row r="131" spans="1:13" ht="30" hidden="1" customHeight="1" x14ac:dyDescent="0.25">
      <c r="A131" s="64" t="s">
        <v>145</v>
      </c>
      <c r="B131" s="51">
        <v>380</v>
      </c>
      <c r="C131" s="173">
        <f>SUM(C132:C135)</f>
        <v>0</v>
      </c>
      <c r="D131" s="119"/>
      <c r="E131" s="174">
        <v>0</v>
      </c>
      <c r="F131" s="109">
        <f t="shared" si="18"/>
        <v>0</v>
      </c>
      <c r="G131" s="109">
        <f>SUM(G132:G135)</f>
        <v>0</v>
      </c>
      <c r="H131" s="109">
        <f>SUM(H132:H135)</f>
        <v>0</v>
      </c>
      <c r="I131" s="115">
        <f>SUM(I132:I135)</f>
        <v>0</v>
      </c>
      <c r="J131" s="109">
        <f>SUM(J132:J135)</f>
        <v>0</v>
      </c>
    </row>
    <row r="132" spans="1:13" ht="30" hidden="1" customHeight="1" x14ac:dyDescent="0.25">
      <c r="A132" s="100" t="s">
        <v>141</v>
      </c>
      <c r="B132" s="101">
        <v>390</v>
      </c>
      <c r="C132" s="92"/>
      <c r="D132" s="80"/>
      <c r="E132" s="170">
        <v>0</v>
      </c>
      <c r="F132" s="68">
        <f>SUM(G132:J132)</f>
        <v>0</v>
      </c>
      <c r="G132" s="67">
        <v>0</v>
      </c>
      <c r="H132" s="67">
        <v>0</v>
      </c>
      <c r="I132" s="94">
        <v>0</v>
      </c>
      <c r="J132" s="67">
        <v>0</v>
      </c>
    </row>
    <row r="133" spans="1:13" ht="30" hidden="1" customHeight="1" x14ac:dyDescent="0.25">
      <c r="A133" s="100" t="s">
        <v>142</v>
      </c>
      <c r="B133" s="101">
        <v>400</v>
      </c>
      <c r="C133" s="92"/>
      <c r="D133" s="67"/>
      <c r="E133" s="170">
        <v>0</v>
      </c>
      <c r="F133" s="68">
        <f t="shared" si="18"/>
        <v>0</v>
      </c>
      <c r="G133" s="67">
        <v>0</v>
      </c>
      <c r="H133" s="67">
        <v>0</v>
      </c>
      <c r="I133" s="94">
        <v>0</v>
      </c>
      <c r="J133" s="67">
        <v>0</v>
      </c>
    </row>
    <row r="134" spans="1:13" ht="30" hidden="1" customHeight="1" x14ac:dyDescent="0.25">
      <c r="A134" s="100" t="s">
        <v>143</v>
      </c>
      <c r="B134" s="101">
        <v>410</v>
      </c>
      <c r="C134" s="92"/>
      <c r="D134" s="67"/>
      <c r="E134" s="170">
        <v>0</v>
      </c>
      <c r="F134" s="68">
        <f t="shared" si="18"/>
        <v>0</v>
      </c>
      <c r="G134" s="67">
        <v>0</v>
      </c>
      <c r="H134" s="67">
        <v>0</v>
      </c>
      <c r="I134" s="94">
        <v>0</v>
      </c>
      <c r="J134" s="67">
        <v>0</v>
      </c>
    </row>
    <row r="135" spans="1:13" ht="30" hidden="1" customHeight="1" x14ac:dyDescent="0.25">
      <c r="A135" s="64" t="s">
        <v>146</v>
      </c>
      <c r="B135" s="51">
        <v>420</v>
      </c>
      <c r="C135" s="92"/>
      <c r="D135" s="67"/>
      <c r="E135" s="170">
        <v>0</v>
      </c>
      <c r="F135" s="68">
        <f>SUM(G135:J135)</f>
        <v>0</v>
      </c>
      <c r="G135" s="67">
        <v>0</v>
      </c>
      <c r="H135" s="67">
        <v>0</v>
      </c>
      <c r="I135" s="94">
        <v>0</v>
      </c>
      <c r="J135" s="67">
        <v>0</v>
      </c>
    </row>
    <row r="136" spans="1:13" s="63" customFormat="1" ht="39" customHeight="1" x14ac:dyDescent="0.25">
      <c r="A136" s="90" t="s">
        <v>69</v>
      </c>
      <c r="B136" s="98">
        <v>120</v>
      </c>
      <c r="C136" s="96" t="e">
        <f>SUM(C137:C137)</f>
        <v>#REF!</v>
      </c>
      <c r="D136" s="67">
        <v>1000</v>
      </c>
      <c r="E136" s="96">
        <v>1505.5</v>
      </c>
      <c r="F136" s="68">
        <f t="shared" si="18"/>
        <v>1875.5</v>
      </c>
      <c r="G136" s="67">
        <f>G104</f>
        <v>902.5</v>
      </c>
      <c r="H136" s="67">
        <f>H104</f>
        <v>433.70000000000005</v>
      </c>
      <c r="I136" s="94">
        <f>I104</f>
        <v>422.2</v>
      </c>
      <c r="J136" s="67">
        <f>J104</f>
        <v>117.1</v>
      </c>
    </row>
    <row r="137" spans="1:13" ht="30" customHeight="1" x14ac:dyDescent="0.25">
      <c r="A137" s="131" t="s">
        <v>147</v>
      </c>
      <c r="B137" s="65">
        <v>430</v>
      </c>
      <c r="C137" s="175" t="e">
        <f>C41+C43+C50+C53+#REF!+#REF!+C126</f>
        <v>#REF!</v>
      </c>
      <c r="D137" s="119">
        <v>30591.200000000001</v>
      </c>
      <c r="E137" s="176">
        <f>E42</f>
        <v>28366.7</v>
      </c>
      <c r="F137" s="176">
        <f>SUM(G137:J137)</f>
        <v>26539.21</v>
      </c>
      <c r="G137" s="176">
        <f>G42+G49</f>
        <v>6213.53</v>
      </c>
      <c r="H137" s="176">
        <f>H42+H49</f>
        <v>6068.5999999999995</v>
      </c>
      <c r="I137" s="177">
        <f>I42+I49</f>
        <v>6810.5</v>
      </c>
      <c r="J137" s="176">
        <f>J42+J49</f>
        <v>7446.58</v>
      </c>
    </row>
    <row r="138" spans="1:13" ht="42" customHeight="1" x14ac:dyDescent="0.25">
      <c r="A138" s="131" t="s">
        <v>148</v>
      </c>
      <c r="B138" s="65">
        <v>440</v>
      </c>
      <c r="C138" s="175">
        <f>C94+C131+C118</f>
        <v>-24.5</v>
      </c>
      <c r="D138" s="119">
        <v>30590.080000000002</v>
      </c>
      <c r="E138" s="176">
        <v>28366.7</v>
      </c>
      <c r="F138" s="176">
        <f>SUM(G138:J138)</f>
        <v>26539.21</v>
      </c>
      <c r="G138" s="176">
        <f>G56+G57+G58+G64+G71+G78+G87+G118</f>
        <v>6213.5300000000007</v>
      </c>
      <c r="H138" s="176">
        <f t="shared" ref="H138:J138" si="19">H56+H57+H58+H64+H71+H78+H87+H118</f>
        <v>6068.6</v>
      </c>
      <c r="I138" s="177">
        <f t="shared" si="19"/>
        <v>6810.5</v>
      </c>
      <c r="J138" s="176">
        <f t="shared" si="19"/>
        <v>7446.58</v>
      </c>
    </row>
    <row r="139" spans="1:13" ht="30" customHeight="1" x14ac:dyDescent="0.25">
      <c r="A139" s="131" t="s">
        <v>149</v>
      </c>
      <c r="B139" s="65"/>
      <c r="C139" s="175"/>
      <c r="D139" s="119" t="s">
        <v>40</v>
      </c>
      <c r="E139" s="176">
        <v>29872.2</v>
      </c>
      <c r="F139" s="176">
        <f>SUM(G139:J139)</f>
        <v>28414.71</v>
      </c>
      <c r="G139" s="176">
        <v>7116.03</v>
      </c>
      <c r="H139" s="176">
        <f>H41</f>
        <v>6502.2999999999993</v>
      </c>
      <c r="I139" s="177">
        <f>I41</f>
        <v>7232.7</v>
      </c>
      <c r="J139" s="176">
        <f>J41</f>
        <v>7563.68</v>
      </c>
    </row>
    <row r="140" spans="1:13" ht="30" customHeight="1" x14ac:dyDescent="0.25">
      <c r="A140" s="131" t="s">
        <v>150</v>
      </c>
      <c r="B140" s="98"/>
      <c r="C140" s="66" t="e">
        <f>C137+C138</f>
        <v>#REF!</v>
      </c>
      <c r="D140" s="67"/>
      <c r="E140" s="178">
        <v>29872.2</v>
      </c>
      <c r="F140" s="176">
        <f t="shared" si="18"/>
        <v>28414.710000000003</v>
      </c>
      <c r="G140" s="178">
        <f>G104+G138</f>
        <v>7116.0300000000007</v>
      </c>
      <c r="H140" s="178">
        <f t="shared" ref="H140:J140" si="20">H104+H138</f>
        <v>6502.3</v>
      </c>
      <c r="I140" s="179">
        <f t="shared" si="20"/>
        <v>7232.7</v>
      </c>
      <c r="J140" s="178">
        <f t="shared" si="20"/>
        <v>7563.68</v>
      </c>
    </row>
    <row r="141" spans="1:13" ht="30" customHeight="1" x14ac:dyDescent="0.25">
      <c r="A141" s="180"/>
      <c r="B141" s="98"/>
      <c r="C141" s="66"/>
      <c r="D141" s="67"/>
      <c r="E141" s="96"/>
      <c r="F141" s="80"/>
      <c r="G141" s="67"/>
      <c r="H141" s="67"/>
      <c r="I141" s="94"/>
      <c r="J141" s="67"/>
    </row>
    <row r="142" spans="1:13" ht="30" customHeight="1" x14ac:dyDescent="0.25">
      <c r="A142" s="233" t="s">
        <v>151</v>
      </c>
      <c r="B142" s="231"/>
      <c r="C142" s="181"/>
      <c r="D142" s="182"/>
      <c r="E142" s="183"/>
      <c r="F142" s="108"/>
      <c r="G142" s="108" t="s">
        <v>152</v>
      </c>
      <c r="H142" s="108" t="s">
        <v>153</v>
      </c>
      <c r="I142" s="110" t="s">
        <v>154</v>
      </c>
      <c r="J142" s="108" t="s">
        <v>155</v>
      </c>
    </row>
    <row r="143" spans="1:13" ht="30" customHeight="1" x14ac:dyDescent="0.25">
      <c r="A143" s="64" t="s">
        <v>156</v>
      </c>
      <c r="B143" s="98">
        <v>900</v>
      </c>
      <c r="C143" s="184">
        <v>90</v>
      </c>
      <c r="D143" s="67">
        <v>140</v>
      </c>
      <c r="E143" s="185"/>
      <c r="F143" s="67">
        <v>120</v>
      </c>
      <c r="G143" s="186">
        <v>120</v>
      </c>
      <c r="H143" s="186">
        <v>120</v>
      </c>
      <c r="I143" s="187">
        <v>120</v>
      </c>
      <c r="J143" s="67">
        <v>120</v>
      </c>
    </row>
    <row r="144" spans="1:13" ht="17.25" customHeight="1" x14ac:dyDescent="0.25">
      <c r="A144" s="64" t="s">
        <v>157</v>
      </c>
      <c r="B144" s="98">
        <v>910</v>
      </c>
      <c r="C144" s="96">
        <v>3354.6</v>
      </c>
      <c r="D144" s="67"/>
      <c r="E144" s="96"/>
      <c r="F144" s="67"/>
      <c r="G144" s="67"/>
      <c r="H144" s="67"/>
      <c r="I144" s="94"/>
      <c r="J144" s="67"/>
    </row>
    <row r="145" spans="1:16" ht="25.5" customHeight="1" x14ac:dyDescent="0.25">
      <c r="A145" s="64" t="s">
        <v>158</v>
      </c>
      <c r="B145" s="98">
        <v>920</v>
      </c>
      <c r="C145" s="92"/>
      <c r="D145" s="67"/>
      <c r="E145" s="92"/>
      <c r="F145" s="67">
        <v>0</v>
      </c>
      <c r="G145" s="67">
        <v>0</v>
      </c>
      <c r="H145" s="67">
        <v>0</v>
      </c>
      <c r="I145" s="94">
        <v>0</v>
      </c>
      <c r="J145" s="67">
        <v>0</v>
      </c>
    </row>
    <row r="146" spans="1:16" ht="24" customHeight="1" x14ac:dyDescent="0.25">
      <c r="A146" s="64" t="s">
        <v>159</v>
      </c>
      <c r="B146" s="98">
        <v>930</v>
      </c>
      <c r="C146" s="92"/>
      <c r="D146" s="67"/>
      <c r="E146" s="92"/>
      <c r="F146" s="67">
        <v>0</v>
      </c>
      <c r="G146" s="67">
        <v>0</v>
      </c>
      <c r="H146" s="67">
        <v>0</v>
      </c>
      <c r="I146" s="94">
        <v>0</v>
      </c>
      <c r="J146" s="67">
        <v>0</v>
      </c>
      <c r="P146" s="1" t="s">
        <v>14</v>
      </c>
    </row>
    <row r="147" spans="1:16" ht="20.25" customHeight="1" x14ac:dyDescent="0.25">
      <c r="A147" s="64" t="s">
        <v>160</v>
      </c>
      <c r="B147" s="98">
        <v>940</v>
      </c>
      <c r="C147" s="66"/>
      <c r="D147" s="67"/>
      <c r="E147" s="66"/>
      <c r="F147" s="67"/>
      <c r="G147" s="67"/>
      <c r="H147" s="67"/>
      <c r="I147" s="94"/>
      <c r="J147" s="67"/>
    </row>
    <row r="148" spans="1:16" ht="19.5" customHeight="1" x14ac:dyDescent="0.25">
      <c r="A148" s="64" t="s">
        <v>161</v>
      </c>
      <c r="B148" s="98">
        <v>950</v>
      </c>
      <c r="C148" s="92"/>
      <c r="D148" s="67"/>
      <c r="E148" s="92"/>
      <c r="F148" s="67"/>
      <c r="G148" s="67"/>
      <c r="H148" s="67"/>
      <c r="I148" s="94"/>
      <c r="J148" s="67"/>
    </row>
    <row r="149" spans="1:16" ht="12" customHeight="1" x14ac:dyDescent="0.25">
      <c r="A149" s="188"/>
      <c r="B149" s="189"/>
      <c r="C149" s="190"/>
      <c r="D149" s="191"/>
      <c r="E149" s="190"/>
      <c r="F149" s="191"/>
      <c r="G149" s="191"/>
      <c r="H149" s="191"/>
      <c r="I149" s="191"/>
      <c r="J149" s="192"/>
    </row>
    <row r="150" spans="1:16" ht="9.6" customHeight="1" x14ac:dyDescent="0.25">
      <c r="A150" s="188"/>
      <c r="B150" s="189"/>
      <c r="C150" s="190"/>
      <c r="D150" s="191"/>
      <c r="E150" s="190"/>
      <c r="F150" s="191"/>
      <c r="G150" s="191"/>
      <c r="H150" s="191"/>
      <c r="I150" s="191"/>
      <c r="J150" s="192"/>
    </row>
    <row r="151" spans="1:16" ht="9.75" customHeight="1" x14ac:dyDescent="0.25">
      <c r="A151" s="188"/>
      <c r="C151" s="193"/>
      <c r="D151" s="194"/>
      <c r="E151" s="195"/>
      <c r="F151" s="194"/>
      <c r="G151" s="194"/>
      <c r="H151" s="194"/>
      <c r="I151" s="194"/>
      <c r="J151" s="196"/>
    </row>
    <row r="152" spans="1:16" ht="20.100000000000001" customHeight="1" x14ac:dyDescent="0.25">
      <c r="A152" s="188" t="s">
        <v>162</v>
      </c>
      <c r="B152" s="189"/>
      <c r="C152" s="234" t="s">
        <v>163</v>
      </c>
      <c r="D152" s="234"/>
      <c r="E152" s="18"/>
      <c r="G152" s="197"/>
      <c r="H152" s="235" t="s">
        <v>44</v>
      </c>
      <c r="I152" s="235"/>
      <c r="J152" s="235"/>
    </row>
    <row r="153" spans="1:16" ht="20.100000000000001" customHeight="1" x14ac:dyDescent="0.25">
      <c r="A153" s="198" t="s">
        <v>164</v>
      </c>
      <c r="B153" s="1"/>
      <c r="C153" s="236" t="s">
        <v>165</v>
      </c>
      <c r="D153" s="236"/>
      <c r="E153" s="199"/>
      <c r="G153" s="200"/>
      <c r="H153" s="237" t="s">
        <v>166</v>
      </c>
      <c r="I153" s="237"/>
      <c r="J153" s="237"/>
    </row>
    <row r="154" spans="1:16" ht="10.9" customHeight="1" x14ac:dyDescent="0.25">
      <c r="A154" s="198"/>
      <c r="B154" s="1"/>
      <c r="C154" s="198"/>
      <c r="D154" s="198"/>
      <c r="E154" s="199"/>
      <c r="F154" s="201"/>
      <c r="G154" s="200"/>
      <c r="H154" s="202"/>
      <c r="I154" s="202"/>
      <c r="J154" s="203"/>
    </row>
    <row r="155" spans="1:16" ht="13.9" customHeight="1" x14ac:dyDescent="0.25">
      <c r="A155" s="198"/>
      <c r="B155" s="1"/>
      <c r="C155" s="198"/>
      <c r="D155" s="198"/>
      <c r="E155" s="199"/>
      <c r="F155" s="201"/>
      <c r="G155" s="200"/>
      <c r="H155" s="202"/>
      <c r="I155" s="202"/>
      <c r="J155" s="203"/>
    </row>
    <row r="156" spans="1:16" ht="20.100000000000001" customHeight="1" x14ac:dyDescent="0.25">
      <c r="A156" s="188"/>
      <c r="C156" s="193"/>
      <c r="D156" s="204"/>
      <c r="E156" s="205"/>
      <c r="F156" s="204"/>
      <c r="G156" s="194"/>
      <c r="H156" s="238" t="s">
        <v>167</v>
      </c>
      <c r="I156" s="238"/>
      <c r="J156" s="238"/>
    </row>
    <row r="157" spans="1:16" ht="18.75" customHeight="1" x14ac:dyDescent="0.25">
      <c r="A157" s="206" t="s">
        <v>168</v>
      </c>
      <c r="C157" s="193"/>
      <c r="D157" s="198" t="s">
        <v>165</v>
      </c>
      <c r="E157" s="207"/>
      <c r="F157" s="208"/>
      <c r="H157" s="230" t="s">
        <v>166</v>
      </c>
      <c r="I157" s="230"/>
      <c r="J157" s="230"/>
    </row>
    <row r="158" spans="1:16" x14ac:dyDescent="0.25">
      <c r="A158" s="188" t="s">
        <v>169</v>
      </c>
      <c r="C158" s="193"/>
      <c r="D158" s="193"/>
      <c r="E158" s="195"/>
      <c r="F158" s="194"/>
      <c r="G158" s="194"/>
      <c r="H158" s="194"/>
      <c r="I158" s="194"/>
      <c r="J158" s="196"/>
    </row>
    <row r="159" spans="1:16" x14ac:dyDescent="0.25">
      <c r="A159" s="188"/>
      <c r="C159" s="193"/>
      <c r="D159" s="194"/>
      <c r="E159" s="195"/>
      <c r="F159" s="194"/>
      <c r="G159" s="194"/>
      <c r="H159" s="194"/>
      <c r="I159" s="194"/>
      <c r="J159" s="196"/>
    </row>
    <row r="160" spans="1:16" x14ac:dyDescent="0.25">
      <c r="A160" s="188"/>
      <c r="C160" s="193"/>
      <c r="D160" s="194"/>
      <c r="E160" s="195"/>
      <c r="F160" s="194"/>
      <c r="G160" s="194"/>
      <c r="H160" s="194"/>
      <c r="I160" s="194"/>
      <c r="J160" s="196"/>
    </row>
    <row r="161" spans="1:10" x14ac:dyDescent="0.25">
      <c r="A161" s="188"/>
      <c r="C161" s="193"/>
      <c r="D161" s="194"/>
      <c r="E161" s="195"/>
      <c r="F161" s="194" t="s">
        <v>40</v>
      </c>
      <c r="G161" s="194"/>
      <c r="H161" s="194"/>
      <c r="I161" s="194"/>
      <c r="J161" s="196"/>
    </row>
    <row r="162" spans="1:10" x14ac:dyDescent="0.25">
      <c r="A162" s="188"/>
      <c r="C162" s="193"/>
      <c r="D162" s="194"/>
      <c r="E162" s="195"/>
      <c r="F162" s="194"/>
      <c r="G162" s="194"/>
      <c r="H162" s="194"/>
      <c r="I162" s="194"/>
      <c r="J162" s="196"/>
    </row>
    <row r="163" spans="1:10" x14ac:dyDescent="0.25">
      <c r="A163" s="188"/>
      <c r="C163" s="193"/>
      <c r="D163" s="194"/>
      <c r="E163" s="195"/>
      <c r="F163" s="194"/>
      <c r="G163" s="194"/>
      <c r="H163" s="194"/>
      <c r="I163" s="194"/>
      <c r="J163" s="196"/>
    </row>
    <row r="164" spans="1:10" x14ac:dyDescent="0.25">
      <c r="A164" s="188"/>
      <c r="C164" s="193"/>
      <c r="D164" s="194"/>
      <c r="E164" s="195"/>
      <c r="F164" s="194"/>
      <c r="G164" s="194"/>
      <c r="H164" s="194"/>
      <c r="I164" s="194"/>
      <c r="J164" s="196"/>
    </row>
    <row r="165" spans="1:10" x14ac:dyDescent="0.25">
      <c r="A165" s="188"/>
      <c r="C165" s="193"/>
      <c r="D165" s="194"/>
      <c r="E165" s="195"/>
      <c r="F165" s="194"/>
      <c r="G165" s="194"/>
      <c r="H165" s="194"/>
      <c r="I165" s="194"/>
      <c r="J165" s="196"/>
    </row>
    <row r="166" spans="1:10" x14ac:dyDescent="0.25">
      <c r="A166" s="188"/>
      <c r="C166" s="193"/>
      <c r="D166" s="194"/>
      <c r="E166" s="195"/>
      <c r="F166" s="194"/>
      <c r="G166" s="194"/>
      <c r="H166" s="194"/>
      <c r="I166" s="194"/>
      <c r="J166" s="196"/>
    </row>
    <row r="167" spans="1:10" x14ac:dyDescent="0.25">
      <c r="A167" s="188"/>
      <c r="C167" s="193"/>
      <c r="D167" s="194"/>
      <c r="E167" s="195"/>
      <c r="F167" s="194"/>
      <c r="G167" s="194"/>
      <c r="H167" s="194"/>
      <c r="I167" s="194"/>
      <c r="J167" s="196"/>
    </row>
    <row r="168" spans="1:10" x14ac:dyDescent="0.25">
      <c r="A168" s="188"/>
      <c r="C168" s="193"/>
      <c r="D168" s="194"/>
      <c r="E168" s="195"/>
      <c r="F168" s="194"/>
      <c r="G168" s="194"/>
      <c r="H168" s="194"/>
      <c r="I168" s="194"/>
      <c r="J168" s="196"/>
    </row>
    <row r="169" spans="1:10" x14ac:dyDescent="0.25">
      <c r="A169" s="188"/>
      <c r="C169" s="193"/>
      <c r="D169" s="194"/>
      <c r="E169" s="195"/>
      <c r="F169" s="194"/>
      <c r="G169" s="194"/>
      <c r="H169" s="194"/>
      <c r="I169" s="194"/>
      <c r="J169" s="196"/>
    </row>
    <row r="170" spans="1:10" x14ac:dyDescent="0.25">
      <c r="A170" s="188"/>
      <c r="C170" s="193"/>
      <c r="D170" s="194"/>
      <c r="E170" s="195"/>
      <c r="F170" s="194"/>
      <c r="G170" s="194"/>
      <c r="H170" s="194"/>
      <c r="I170" s="194"/>
      <c r="J170" s="196"/>
    </row>
    <row r="171" spans="1:10" x14ac:dyDescent="0.25">
      <c r="A171" s="188"/>
      <c r="C171" s="193"/>
      <c r="D171" s="194"/>
      <c r="E171" s="195"/>
      <c r="F171" s="194"/>
      <c r="G171" s="194"/>
      <c r="H171" s="194"/>
      <c r="I171" s="194"/>
      <c r="J171" s="196"/>
    </row>
    <row r="172" spans="1:10" x14ac:dyDescent="0.25">
      <c r="A172" s="188"/>
      <c r="C172" s="193"/>
      <c r="D172" s="194"/>
      <c r="E172" s="195"/>
      <c r="F172" s="194"/>
      <c r="G172" s="194"/>
      <c r="H172" s="194"/>
      <c r="I172" s="194"/>
      <c r="J172" s="196"/>
    </row>
    <row r="173" spans="1:10" x14ac:dyDescent="0.25">
      <c r="A173" s="188"/>
      <c r="C173" s="193"/>
      <c r="D173" s="194"/>
      <c r="E173" s="195"/>
      <c r="F173" s="194"/>
      <c r="G173" s="194"/>
      <c r="H173" s="194"/>
      <c r="I173" s="194"/>
      <c r="J173" s="196"/>
    </row>
    <row r="174" spans="1:10" x14ac:dyDescent="0.25">
      <c r="A174" s="188"/>
      <c r="C174" s="193"/>
      <c r="D174" s="194"/>
      <c r="E174" s="195"/>
      <c r="F174" s="194"/>
      <c r="G174" s="194"/>
      <c r="H174" s="194"/>
      <c r="I174" s="194"/>
      <c r="J174" s="196"/>
    </row>
    <row r="175" spans="1:10" x14ac:dyDescent="0.25">
      <c r="A175" s="188"/>
      <c r="C175" s="193"/>
      <c r="D175" s="194"/>
      <c r="E175" s="195"/>
      <c r="F175" s="194"/>
      <c r="G175" s="194"/>
      <c r="H175" s="194"/>
      <c r="I175" s="194"/>
      <c r="J175" s="196"/>
    </row>
    <row r="176" spans="1:10" x14ac:dyDescent="0.25">
      <c r="A176" s="188"/>
      <c r="C176" s="193"/>
      <c r="D176" s="194"/>
      <c r="E176" s="195"/>
      <c r="F176" s="194"/>
      <c r="G176" s="194"/>
      <c r="H176" s="194"/>
      <c r="I176" s="194"/>
      <c r="J176" s="196"/>
    </row>
    <row r="177" spans="1:10" x14ac:dyDescent="0.25">
      <c r="A177" s="188"/>
      <c r="C177" s="193"/>
      <c r="D177" s="194"/>
      <c r="E177" s="195"/>
      <c r="F177" s="194"/>
      <c r="G177" s="194"/>
      <c r="H177" s="194"/>
      <c r="I177" s="194"/>
      <c r="J177" s="196"/>
    </row>
    <row r="178" spans="1:10" x14ac:dyDescent="0.25">
      <c r="A178" s="188"/>
      <c r="C178" s="193"/>
      <c r="D178" s="194"/>
      <c r="E178" s="195"/>
      <c r="F178" s="194"/>
      <c r="G178" s="194"/>
      <c r="H178" s="194"/>
      <c r="I178" s="194"/>
      <c r="J178" s="196"/>
    </row>
    <row r="179" spans="1:10" x14ac:dyDescent="0.25">
      <c r="A179" s="188"/>
      <c r="C179" s="193"/>
      <c r="D179" s="194"/>
      <c r="E179" s="195"/>
      <c r="F179" s="194"/>
      <c r="G179" s="194"/>
      <c r="H179" s="194"/>
      <c r="I179" s="194"/>
      <c r="J179" s="196"/>
    </row>
    <row r="180" spans="1:10" x14ac:dyDescent="0.25">
      <c r="A180" s="188"/>
      <c r="C180" s="193"/>
      <c r="D180" s="194"/>
      <c r="E180" s="195"/>
      <c r="F180" s="194"/>
      <c r="G180" s="194"/>
      <c r="H180" s="194"/>
      <c r="I180" s="194"/>
      <c r="J180" s="196"/>
    </row>
    <row r="181" spans="1:10" x14ac:dyDescent="0.25">
      <c r="A181" s="188"/>
      <c r="C181" s="193"/>
      <c r="D181" s="194"/>
      <c r="E181" s="195"/>
      <c r="F181" s="194"/>
      <c r="G181" s="194"/>
      <c r="H181" s="194"/>
      <c r="I181" s="194"/>
      <c r="J181" s="196"/>
    </row>
    <row r="182" spans="1:10" x14ac:dyDescent="0.25">
      <c r="A182" s="188"/>
      <c r="C182" s="193"/>
      <c r="D182" s="194"/>
      <c r="E182" s="195"/>
      <c r="F182" s="194"/>
      <c r="G182" s="194"/>
      <c r="H182" s="194"/>
      <c r="I182" s="194"/>
      <c r="J182" s="196"/>
    </row>
    <row r="183" spans="1:10" x14ac:dyDescent="0.25">
      <c r="A183" s="188"/>
      <c r="C183" s="193"/>
      <c r="D183" s="194"/>
      <c r="E183" s="195"/>
      <c r="F183" s="194"/>
      <c r="G183" s="194"/>
      <c r="H183" s="194"/>
      <c r="I183" s="194"/>
      <c r="J183" s="196"/>
    </row>
    <row r="184" spans="1:10" x14ac:dyDescent="0.25">
      <c r="A184" s="188"/>
      <c r="C184" s="193"/>
      <c r="D184" s="194"/>
      <c r="E184" s="195"/>
      <c r="F184" s="194"/>
      <c r="G184" s="194"/>
      <c r="H184" s="194"/>
      <c r="I184" s="194"/>
      <c r="J184" s="196"/>
    </row>
    <row r="185" spans="1:10" x14ac:dyDescent="0.25">
      <c r="A185" s="188"/>
      <c r="C185" s="193"/>
      <c r="D185" s="194"/>
      <c r="E185" s="195"/>
      <c r="F185" s="194"/>
      <c r="G185" s="194"/>
      <c r="H185" s="194"/>
      <c r="I185" s="194"/>
      <c r="J185" s="196"/>
    </row>
    <row r="186" spans="1:10" x14ac:dyDescent="0.25">
      <c r="A186" s="188"/>
      <c r="C186" s="193"/>
      <c r="D186" s="194"/>
      <c r="E186" s="195"/>
      <c r="F186" s="194"/>
      <c r="G186" s="194"/>
      <c r="H186" s="194"/>
      <c r="I186" s="194"/>
      <c r="J186" s="196"/>
    </row>
    <row r="187" spans="1:10" x14ac:dyDescent="0.25">
      <c r="A187" s="188"/>
      <c r="C187" s="193"/>
      <c r="D187" s="194"/>
      <c r="E187" s="195"/>
      <c r="F187" s="194"/>
      <c r="G187" s="194"/>
      <c r="H187" s="194"/>
      <c r="I187" s="194"/>
      <c r="J187" s="196"/>
    </row>
    <row r="188" spans="1:10" x14ac:dyDescent="0.25">
      <c r="A188" s="188"/>
      <c r="C188" s="193"/>
      <c r="D188" s="194"/>
      <c r="E188" s="195"/>
      <c r="F188" s="194"/>
      <c r="G188" s="194"/>
      <c r="H188" s="194"/>
      <c r="I188" s="194"/>
      <c r="J188" s="196"/>
    </row>
    <row r="189" spans="1:10" x14ac:dyDescent="0.25">
      <c r="A189" s="188"/>
      <c r="C189" s="193"/>
      <c r="D189" s="194"/>
      <c r="E189" s="195"/>
      <c r="F189" s="194"/>
      <c r="G189" s="194"/>
      <c r="H189" s="194"/>
      <c r="I189" s="194"/>
      <c r="J189" s="196"/>
    </row>
    <row r="190" spans="1:10" x14ac:dyDescent="0.25">
      <c r="A190" s="188"/>
      <c r="C190" s="193"/>
      <c r="D190" s="194"/>
      <c r="E190" s="195"/>
      <c r="F190" s="194"/>
      <c r="G190" s="194"/>
      <c r="H190" s="194"/>
      <c r="I190" s="194"/>
      <c r="J190" s="196"/>
    </row>
    <row r="191" spans="1:10" x14ac:dyDescent="0.25">
      <c r="A191" s="188"/>
      <c r="C191" s="193"/>
      <c r="D191" s="194"/>
      <c r="E191" s="195"/>
      <c r="F191" s="194"/>
      <c r="G191" s="194"/>
      <c r="H191" s="194"/>
      <c r="I191" s="194"/>
      <c r="J191" s="196"/>
    </row>
    <row r="192" spans="1:10" x14ac:dyDescent="0.25">
      <c r="A192" s="188"/>
      <c r="C192" s="193"/>
      <c r="D192" s="194"/>
      <c r="E192" s="195"/>
      <c r="F192" s="194"/>
      <c r="G192" s="194"/>
      <c r="H192" s="194"/>
      <c r="I192" s="194"/>
      <c r="J192" s="196"/>
    </row>
    <row r="193" spans="1:10" x14ac:dyDescent="0.25">
      <c r="A193" s="188"/>
      <c r="C193" s="193"/>
      <c r="D193" s="194"/>
      <c r="E193" s="195"/>
      <c r="F193" s="194"/>
      <c r="G193" s="194"/>
      <c r="H193" s="194"/>
      <c r="I193" s="194"/>
      <c r="J193" s="196"/>
    </row>
    <row r="194" spans="1:10" x14ac:dyDescent="0.25">
      <c r="A194" s="188"/>
      <c r="C194" s="193"/>
      <c r="D194" s="194"/>
      <c r="E194" s="195"/>
      <c r="F194" s="194"/>
      <c r="G194" s="194"/>
      <c r="H194" s="194"/>
      <c r="I194" s="194"/>
      <c r="J194" s="196"/>
    </row>
    <row r="195" spans="1:10" x14ac:dyDescent="0.25">
      <c r="A195" s="188"/>
      <c r="C195" s="193"/>
      <c r="D195" s="194"/>
      <c r="E195" s="195"/>
      <c r="F195" s="194"/>
      <c r="G195" s="194"/>
      <c r="H195" s="194"/>
      <c r="I195" s="194"/>
      <c r="J195" s="196"/>
    </row>
    <row r="196" spans="1:10" x14ac:dyDescent="0.25">
      <c r="A196" s="188"/>
      <c r="C196" s="193"/>
      <c r="D196" s="194"/>
      <c r="E196" s="195"/>
      <c r="F196" s="194"/>
      <c r="G196" s="194"/>
      <c r="H196" s="194"/>
      <c r="I196" s="194"/>
      <c r="J196" s="196"/>
    </row>
    <row r="197" spans="1:10" x14ac:dyDescent="0.25">
      <c r="A197" s="209"/>
    </row>
    <row r="198" spans="1:10" x14ac:dyDescent="0.25">
      <c r="A198" s="209"/>
    </row>
    <row r="199" spans="1:10" x14ac:dyDescent="0.25">
      <c r="A199" s="209"/>
    </row>
    <row r="200" spans="1:10" x14ac:dyDescent="0.25">
      <c r="A200" s="209"/>
    </row>
    <row r="201" spans="1:10" x14ac:dyDescent="0.25">
      <c r="A201" s="209"/>
    </row>
    <row r="202" spans="1:10" x14ac:dyDescent="0.25">
      <c r="A202" s="209"/>
    </row>
    <row r="203" spans="1:10" x14ac:dyDescent="0.25">
      <c r="A203" s="209"/>
    </row>
    <row r="204" spans="1:10" x14ac:dyDescent="0.25">
      <c r="A204" s="209"/>
    </row>
    <row r="205" spans="1:10" x14ac:dyDescent="0.25">
      <c r="A205" s="209"/>
    </row>
    <row r="206" spans="1:10" x14ac:dyDescent="0.25">
      <c r="A206" s="209"/>
    </row>
    <row r="207" spans="1:10" x14ac:dyDescent="0.25">
      <c r="A207" s="209"/>
    </row>
    <row r="208" spans="1:10" x14ac:dyDescent="0.25">
      <c r="A208" s="209"/>
    </row>
    <row r="209" spans="1:1" x14ac:dyDescent="0.25">
      <c r="A209" s="209"/>
    </row>
    <row r="210" spans="1:1" x14ac:dyDescent="0.25">
      <c r="A210" s="209"/>
    </row>
    <row r="211" spans="1:1" x14ac:dyDescent="0.25">
      <c r="A211" s="209"/>
    </row>
    <row r="212" spans="1:1" x14ac:dyDescent="0.25">
      <c r="A212" s="209"/>
    </row>
    <row r="213" spans="1:1" x14ac:dyDescent="0.25">
      <c r="A213" s="209"/>
    </row>
    <row r="214" spans="1:1" x14ac:dyDescent="0.25">
      <c r="A214" s="209"/>
    </row>
    <row r="215" spans="1:1" x14ac:dyDescent="0.25">
      <c r="A215" s="209"/>
    </row>
    <row r="216" spans="1:1" x14ac:dyDescent="0.25">
      <c r="A216" s="209"/>
    </row>
    <row r="217" spans="1:1" x14ac:dyDescent="0.25">
      <c r="A217" s="209"/>
    </row>
    <row r="218" spans="1:1" x14ac:dyDescent="0.25">
      <c r="A218" s="209"/>
    </row>
    <row r="219" spans="1:1" x14ac:dyDescent="0.25">
      <c r="A219" s="209"/>
    </row>
    <row r="220" spans="1:1" x14ac:dyDescent="0.25">
      <c r="A220" s="209"/>
    </row>
    <row r="221" spans="1:1" x14ac:dyDescent="0.25">
      <c r="A221" s="209"/>
    </row>
    <row r="222" spans="1:1" x14ac:dyDescent="0.25">
      <c r="A222" s="209"/>
    </row>
    <row r="223" spans="1:1" x14ac:dyDescent="0.25">
      <c r="A223" s="209"/>
    </row>
    <row r="224" spans="1:1" x14ac:dyDescent="0.25">
      <c r="A224" s="209"/>
    </row>
    <row r="225" spans="1:1" x14ac:dyDescent="0.25">
      <c r="A225" s="209"/>
    </row>
    <row r="226" spans="1:1" x14ac:dyDescent="0.25">
      <c r="A226" s="209"/>
    </row>
    <row r="227" spans="1:1" x14ac:dyDescent="0.25">
      <c r="A227" s="209"/>
    </row>
    <row r="228" spans="1:1" x14ac:dyDescent="0.25">
      <c r="A228" s="209"/>
    </row>
    <row r="229" spans="1:1" x14ac:dyDescent="0.25">
      <c r="A229" s="209"/>
    </row>
    <row r="230" spans="1:1" x14ac:dyDescent="0.25">
      <c r="A230" s="209"/>
    </row>
    <row r="231" spans="1:1" x14ac:dyDescent="0.25">
      <c r="A231" s="209"/>
    </row>
    <row r="232" spans="1:1" x14ac:dyDescent="0.25">
      <c r="A232" s="209"/>
    </row>
    <row r="233" spans="1:1" x14ac:dyDescent="0.25">
      <c r="A233" s="209"/>
    </row>
    <row r="234" spans="1:1" x14ac:dyDescent="0.25">
      <c r="A234" s="209"/>
    </row>
    <row r="235" spans="1:1" x14ac:dyDescent="0.25">
      <c r="A235" s="209"/>
    </row>
    <row r="236" spans="1:1" x14ac:dyDescent="0.25">
      <c r="A236" s="209"/>
    </row>
    <row r="237" spans="1:1" x14ac:dyDescent="0.25">
      <c r="A237" s="209"/>
    </row>
    <row r="238" spans="1:1" x14ac:dyDescent="0.25">
      <c r="A238" s="209"/>
    </row>
    <row r="239" spans="1:1" x14ac:dyDescent="0.25">
      <c r="A239" s="209"/>
    </row>
    <row r="240" spans="1:1" x14ac:dyDescent="0.25">
      <c r="A240" s="209"/>
    </row>
    <row r="241" spans="1:1" x14ac:dyDescent="0.25">
      <c r="A241" s="209"/>
    </row>
    <row r="242" spans="1:1" x14ac:dyDescent="0.25">
      <c r="A242" s="209"/>
    </row>
    <row r="243" spans="1:1" x14ac:dyDescent="0.25">
      <c r="A243" s="209"/>
    </row>
    <row r="244" spans="1:1" x14ac:dyDescent="0.25">
      <c r="A244" s="209"/>
    </row>
    <row r="245" spans="1:1" x14ac:dyDescent="0.25">
      <c r="A245" s="209"/>
    </row>
    <row r="246" spans="1:1" x14ac:dyDescent="0.25">
      <c r="A246" s="209"/>
    </row>
    <row r="247" spans="1:1" x14ac:dyDescent="0.25">
      <c r="A247" s="209"/>
    </row>
    <row r="248" spans="1:1" x14ac:dyDescent="0.25">
      <c r="A248" s="209"/>
    </row>
    <row r="249" spans="1:1" x14ac:dyDescent="0.25">
      <c r="A249" s="209"/>
    </row>
    <row r="250" spans="1:1" x14ac:dyDescent="0.25">
      <c r="A250" s="209"/>
    </row>
    <row r="251" spans="1:1" x14ac:dyDescent="0.25">
      <c r="A251" s="209"/>
    </row>
    <row r="252" spans="1:1" x14ac:dyDescent="0.25">
      <c r="A252" s="209"/>
    </row>
    <row r="253" spans="1:1" x14ac:dyDescent="0.25">
      <c r="A253" s="209"/>
    </row>
    <row r="254" spans="1:1" x14ac:dyDescent="0.25">
      <c r="A254" s="209"/>
    </row>
    <row r="255" spans="1:1" x14ac:dyDescent="0.25">
      <c r="A255" s="209"/>
    </row>
    <row r="256" spans="1:1" x14ac:dyDescent="0.25">
      <c r="A256" s="209"/>
    </row>
    <row r="257" spans="1:1" x14ac:dyDescent="0.25">
      <c r="A257" s="209"/>
    </row>
    <row r="258" spans="1:1" x14ac:dyDescent="0.25">
      <c r="A258" s="209"/>
    </row>
    <row r="259" spans="1:1" x14ac:dyDescent="0.25">
      <c r="A259" s="209"/>
    </row>
    <row r="260" spans="1:1" x14ac:dyDescent="0.25">
      <c r="A260" s="209"/>
    </row>
    <row r="261" spans="1:1" x14ac:dyDescent="0.25">
      <c r="A261" s="209"/>
    </row>
    <row r="262" spans="1:1" x14ac:dyDescent="0.25">
      <c r="A262" s="209"/>
    </row>
    <row r="263" spans="1:1" x14ac:dyDescent="0.25">
      <c r="A263" s="209"/>
    </row>
    <row r="264" spans="1:1" x14ac:dyDescent="0.25">
      <c r="A264" s="209"/>
    </row>
    <row r="265" spans="1:1" x14ac:dyDescent="0.25">
      <c r="A265" s="209"/>
    </row>
    <row r="266" spans="1:1" x14ac:dyDescent="0.25">
      <c r="A266" s="209"/>
    </row>
    <row r="267" spans="1:1" x14ac:dyDescent="0.25">
      <c r="A267" s="209"/>
    </row>
    <row r="268" spans="1:1" x14ac:dyDescent="0.25">
      <c r="A268" s="209"/>
    </row>
    <row r="269" spans="1:1" x14ac:dyDescent="0.25">
      <c r="A269" s="209"/>
    </row>
    <row r="270" spans="1:1" x14ac:dyDescent="0.25">
      <c r="A270" s="209"/>
    </row>
    <row r="271" spans="1:1" x14ac:dyDescent="0.25">
      <c r="A271" s="209"/>
    </row>
    <row r="272" spans="1:1" x14ac:dyDescent="0.25">
      <c r="A272" s="209"/>
    </row>
    <row r="273" spans="1:1" x14ac:dyDescent="0.25">
      <c r="A273" s="209"/>
    </row>
    <row r="274" spans="1:1" x14ac:dyDescent="0.25">
      <c r="A274" s="209"/>
    </row>
    <row r="275" spans="1:1" x14ac:dyDescent="0.25">
      <c r="A275" s="209"/>
    </row>
    <row r="276" spans="1:1" x14ac:dyDescent="0.25">
      <c r="A276" s="209"/>
    </row>
    <row r="277" spans="1:1" x14ac:dyDescent="0.25">
      <c r="A277" s="209"/>
    </row>
    <row r="278" spans="1:1" x14ac:dyDescent="0.25">
      <c r="A278" s="209"/>
    </row>
    <row r="279" spans="1:1" x14ac:dyDescent="0.25">
      <c r="A279" s="209"/>
    </row>
    <row r="280" spans="1:1" x14ac:dyDescent="0.25">
      <c r="A280" s="209"/>
    </row>
    <row r="281" spans="1:1" x14ac:dyDescent="0.25">
      <c r="A281" s="209"/>
    </row>
    <row r="282" spans="1:1" x14ac:dyDescent="0.25">
      <c r="A282" s="209"/>
    </row>
    <row r="283" spans="1:1" x14ac:dyDescent="0.25">
      <c r="A283" s="209"/>
    </row>
    <row r="284" spans="1:1" x14ac:dyDescent="0.25">
      <c r="A284" s="209"/>
    </row>
    <row r="285" spans="1:1" x14ac:dyDescent="0.25">
      <c r="A285" s="209"/>
    </row>
    <row r="286" spans="1:1" x14ac:dyDescent="0.25">
      <c r="A286" s="209"/>
    </row>
    <row r="287" spans="1:1" x14ac:dyDescent="0.25">
      <c r="A287" s="209"/>
    </row>
    <row r="288" spans="1:1" x14ac:dyDescent="0.25">
      <c r="A288" s="209"/>
    </row>
    <row r="289" spans="1:1" x14ac:dyDescent="0.25">
      <c r="A289" s="209"/>
    </row>
    <row r="290" spans="1:1" x14ac:dyDescent="0.25">
      <c r="A290" s="209"/>
    </row>
    <row r="291" spans="1:1" x14ac:dyDescent="0.25">
      <c r="A291" s="209"/>
    </row>
    <row r="292" spans="1:1" x14ac:dyDescent="0.25">
      <c r="A292" s="209"/>
    </row>
    <row r="293" spans="1:1" x14ac:dyDescent="0.25">
      <c r="A293" s="209"/>
    </row>
    <row r="294" spans="1:1" x14ac:dyDescent="0.25">
      <c r="A294" s="209"/>
    </row>
    <row r="295" spans="1:1" x14ac:dyDescent="0.25">
      <c r="A295" s="209"/>
    </row>
    <row r="296" spans="1:1" x14ac:dyDescent="0.25">
      <c r="A296" s="209"/>
    </row>
    <row r="297" spans="1:1" x14ac:dyDescent="0.25">
      <c r="A297" s="209"/>
    </row>
    <row r="298" spans="1:1" x14ac:dyDescent="0.25">
      <c r="A298" s="209"/>
    </row>
    <row r="299" spans="1:1" x14ac:dyDescent="0.25">
      <c r="A299" s="209"/>
    </row>
    <row r="300" spans="1:1" x14ac:dyDescent="0.25">
      <c r="A300" s="209"/>
    </row>
    <row r="301" spans="1:1" x14ac:dyDescent="0.25">
      <c r="A301" s="209"/>
    </row>
    <row r="302" spans="1:1" x14ac:dyDescent="0.25">
      <c r="A302" s="209"/>
    </row>
    <row r="303" spans="1:1" x14ac:dyDescent="0.25">
      <c r="A303" s="209"/>
    </row>
    <row r="304" spans="1:1" x14ac:dyDescent="0.25">
      <c r="A304" s="209"/>
    </row>
    <row r="305" spans="1:1" x14ac:dyDescent="0.25">
      <c r="A305" s="209"/>
    </row>
    <row r="306" spans="1:1" x14ac:dyDescent="0.25">
      <c r="A306" s="209"/>
    </row>
    <row r="307" spans="1:1" x14ac:dyDescent="0.25">
      <c r="A307" s="209"/>
    </row>
    <row r="308" spans="1:1" x14ac:dyDescent="0.25">
      <c r="A308" s="209"/>
    </row>
    <row r="309" spans="1:1" x14ac:dyDescent="0.25">
      <c r="A309" s="209"/>
    </row>
    <row r="310" spans="1:1" x14ac:dyDescent="0.25">
      <c r="A310" s="209"/>
    </row>
    <row r="311" spans="1:1" x14ac:dyDescent="0.25">
      <c r="A311" s="209"/>
    </row>
    <row r="312" spans="1:1" x14ac:dyDescent="0.25">
      <c r="A312" s="209"/>
    </row>
    <row r="313" spans="1:1" x14ac:dyDescent="0.25">
      <c r="A313" s="209"/>
    </row>
    <row r="314" spans="1:1" x14ac:dyDescent="0.25">
      <c r="A314" s="209"/>
    </row>
    <row r="315" spans="1:1" x14ac:dyDescent="0.25">
      <c r="A315" s="209"/>
    </row>
    <row r="316" spans="1:1" x14ac:dyDescent="0.25">
      <c r="A316" s="209"/>
    </row>
    <row r="317" spans="1:1" x14ac:dyDescent="0.25">
      <c r="A317" s="209"/>
    </row>
    <row r="318" spans="1:1" x14ac:dyDescent="0.25">
      <c r="A318" s="209"/>
    </row>
    <row r="319" spans="1:1" x14ac:dyDescent="0.25">
      <c r="A319" s="209"/>
    </row>
    <row r="320" spans="1:1" x14ac:dyDescent="0.25">
      <c r="A320" s="209"/>
    </row>
    <row r="321" spans="1:1" x14ac:dyDescent="0.25">
      <c r="A321" s="209"/>
    </row>
    <row r="322" spans="1:1" x14ac:dyDescent="0.25">
      <c r="A322" s="209"/>
    </row>
    <row r="323" spans="1:1" x14ac:dyDescent="0.25">
      <c r="A323" s="209"/>
    </row>
    <row r="324" spans="1:1" x14ac:dyDescent="0.25">
      <c r="A324" s="209"/>
    </row>
    <row r="325" spans="1:1" x14ac:dyDescent="0.25">
      <c r="A325" s="209"/>
    </row>
    <row r="326" spans="1:1" x14ac:dyDescent="0.25">
      <c r="A326" s="209"/>
    </row>
    <row r="327" spans="1:1" x14ac:dyDescent="0.25">
      <c r="A327" s="209"/>
    </row>
    <row r="328" spans="1:1" x14ac:dyDescent="0.25">
      <c r="A328" s="209"/>
    </row>
    <row r="329" spans="1:1" x14ac:dyDescent="0.25">
      <c r="A329" s="209"/>
    </row>
    <row r="330" spans="1:1" x14ac:dyDescent="0.25">
      <c r="A330" s="209"/>
    </row>
    <row r="331" spans="1:1" x14ac:dyDescent="0.25">
      <c r="A331" s="209"/>
    </row>
    <row r="332" spans="1:1" x14ac:dyDescent="0.25">
      <c r="A332" s="209"/>
    </row>
    <row r="333" spans="1:1" x14ac:dyDescent="0.25">
      <c r="A333" s="209"/>
    </row>
    <row r="334" spans="1:1" x14ac:dyDescent="0.25">
      <c r="A334" s="209"/>
    </row>
    <row r="335" spans="1:1" x14ac:dyDescent="0.25">
      <c r="A335" s="209"/>
    </row>
    <row r="336" spans="1:1" x14ac:dyDescent="0.25">
      <c r="A336" s="209"/>
    </row>
    <row r="337" spans="1:1" x14ac:dyDescent="0.25">
      <c r="A337" s="209"/>
    </row>
    <row r="338" spans="1:1" x14ac:dyDescent="0.25">
      <c r="A338" s="209"/>
    </row>
    <row r="339" spans="1:1" x14ac:dyDescent="0.25">
      <c r="A339" s="209"/>
    </row>
    <row r="340" spans="1:1" x14ac:dyDescent="0.25">
      <c r="A340" s="209"/>
    </row>
    <row r="341" spans="1:1" x14ac:dyDescent="0.25">
      <c r="A341" s="209"/>
    </row>
    <row r="342" spans="1:1" x14ac:dyDescent="0.25">
      <c r="A342" s="209"/>
    </row>
    <row r="343" spans="1:1" x14ac:dyDescent="0.25">
      <c r="A343" s="209"/>
    </row>
    <row r="344" spans="1:1" x14ac:dyDescent="0.25">
      <c r="A344" s="209"/>
    </row>
    <row r="345" spans="1:1" x14ac:dyDescent="0.25">
      <c r="A345" s="209"/>
    </row>
    <row r="346" spans="1:1" x14ac:dyDescent="0.25">
      <c r="A346" s="209"/>
    </row>
    <row r="347" spans="1:1" x14ac:dyDescent="0.25">
      <c r="A347" s="209"/>
    </row>
    <row r="348" spans="1:1" x14ac:dyDescent="0.25">
      <c r="A348" s="209"/>
    </row>
    <row r="349" spans="1:1" x14ac:dyDescent="0.25">
      <c r="A349" s="209"/>
    </row>
    <row r="350" spans="1:1" x14ac:dyDescent="0.25">
      <c r="A350" s="209"/>
    </row>
    <row r="351" spans="1:1" x14ac:dyDescent="0.25">
      <c r="A351" s="209"/>
    </row>
    <row r="352" spans="1:1" x14ac:dyDescent="0.25">
      <c r="A352" s="209"/>
    </row>
    <row r="353" spans="1:1" x14ac:dyDescent="0.25">
      <c r="A353" s="209"/>
    </row>
    <row r="354" spans="1:1" x14ac:dyDescent="0.25">
      <c r="A354" s="209"/>
    </row>
    <row r="355" spans="1:1" x14ac:dyDescent="0.25">
      <c r="A355" s="209"/>
    </row>
    <row r="356" spans="1:1" x14ac:dyDescent="0.25">
      <c r="A356" s="209"/>
    </row>
    <row r="357" spans="1:1" x14ac:dyDescent="0.25">
      <c r="A357" s="209"/>
    </row>
    <row r="358" spans="1:1" x14ac:dyDescent="0.25">
      <c r="A358" s="209"/>
    </row>
    <row r="359" spans="1:1" x14ac:dyDescent="0.25">
      <c r="A359" s="209"/>
    </row>
    <row r="360" spans="1:1" x14ac:dyDescent="0.25">
      <c r="A360" s="209"/>
    </row>
    <row r="361" spans="1:1" x14ac:dyDescent="0.25">
      <c r="A361" s="209"/>
    </row>
    <row r="362" spans="1:1" x14ac:dyDescent="0.25">
      <c r="A362" s="209"/>
    </row>
    <row r="363" spans="1:1" x14ac:dyDescent="0.25">
      <c r="A363" s="209"/>
    </row>
  </sheetData>
  <mergeCells count="45">
    <mergeCell ref="H157:J157"/>
    <mergeCell ref="G36:J36"/>
    <mergeCell ref="A39:D39"/>
    <mergeCell ref="A40:D40"/>
    <mergeCell ref="A55:D55"/>
    <mergeCell ref="A125:D125"/>
    <mergeCell ref="A142:B142"/>
    <mergeCell ref="C152:D152"/>
    <mergeCell ref="H152:J152"/>
    <mergeCell ref="C153:D153"/>
    <mergeCell ref="H153:J153"/>
    <mergeCell ref="H156:J156"/>
    <mergeCell ref="B31:D31"/>
    <mergeCell ref="A33:I33"/>
    <mergeCell ref="B34:D34"/>
    <mergeCell ref="A36:A37"/>
    <mergeCell ref="B36:B37"/>
    <mergeCell ref="C36:C37"/>
    <mergeCell ref="D36:D37"/>
    <mergeCell ref="E36:E37"/>
    <mergeCell ref="F36:F37"/>
    <mergeCell ref="B27:D27"/>
    <mergeCell ref="G27:I27"/>
    <mergeCell ref="B28:D28"/>
    <mergeCell ref="B30:D30"/>
    <mergeCell ref="B29:F29"/>
    <mergeCell ref="B25:F25"/>
    <mergeCell ref="B26:D26"/>
    <mergeCell ref="H13:J13"/>
    <mergeCell ref="H14:J14"/>
    <mergeCell ref="H15:I15"/>
    <mergeCell ref="H16:J16"/>
    <mergeCell ref="B19:D19"/>
    <mergeCell ref="I19:J19"/>
    <mergeCell ref="B20:F20"/>
    <mergeCell ref="B21:F21"/>
    <mergeCell ref="B22:D22"/>
    <mergeCell ref="B23:F23"/>
    <mergeCell ref="B24:D24"/>
    <mergeCell ref="G26:I26"/>
    <mergeCell ref="H12:I12"/>
    <mergeCell ref="H6:J6"/>
    <mergeCell ref="H7:J7"/>
    <mergeCell ref="H8:J8"/>
    <mergeCell ref="H9:J9"/>
  </mergeCells>
  <pageMargins left="1.299212598425197" right="0.70866141732283472" top="0.74803149606299213" bottom="0.74803149606299213" header="0.31496062992125984" footer="0.31496062992125984"/>
  <pageSetup paperSize="9" scale="61" fitToHeight="0" orientation="landscape" r:id="rId1"/>
  <colBreaks count="1" manualBreakCount="1">
    <brk id="15" max="1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cp:lastPrinted>2025-09-26T12:32:41Z</cp:lastPrinted>
  <dcterms:created xsi:type="dcterms:W3CDTF">2025-09-19T08:13:13Z</dcterms:created>
  <dcterms:modified xsi:type="dcterms:W3CDTF">2025-09-26T12:33:19Z</dcterms:modified>
</cp:coreProperties>
</file>